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5000" tabRatio="944"/>
  </bookViews>
  <sheets>
    <sheet name="Structure table" sheetId="42" r:id="rId1"/>
    <sheet name="GDP-Income " sheetId="22" r:id="rId2"/>
    <sheet name="GDP-Expenditure" sheetId="21" r:id="rId3"/>
    <sheet name="Industry GDP " sheetId="31" r:id="rId4"/>
    <sheet name="Factor shares in industry cost" sheetId="27" r:id="rId5"/>
    <sheet name="Industry shrs in employment" sheetId="30" r:id="rId6"/>
    <sheet name="Comm shr in domestic demand" sheetId="32" r:id="rId7"/>
    <sheet name="Commod shr in imports&amp;exports" sheetId="34" r:id="rId8"/>
    <sheet name="Export shr of production" sheetId="33" r:id="rId9"/>
    <sheet name="Import shr of consumption" sheetId="29" r:id="rId10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7" i="27" l="1"/>
  <c r="D45" i="27"/>
  <c r="E6" i="42"/>
  <c r="C47" i="27"/>
  <c r="C44" i="27" s="1"/>
  <c r="D5" i="42" s="1"/>
  <c r="B47" i="27"/>
  <c r="B45" i="31"/>
  <c r="B43" i="31"/>
  <c r="B46" i="31" s="1"/>
  <c r="B44" i="31"/>
  <c r="B43" i="29"/>
  <c r="D43" i="29" s="1"/>
  <c r="H10" i="42" s="1"/>
  <c r="C43" i="29"/>
  <c r="B44" i="29"/>
  <c r="C44" i="29"/>
  <c r="D44" i="29"/>
  <c r="B45" i="29"/>
  <c r="D45" i="29" s="1"/>
  <c r="H12" i="42" s="1"/>
  <c r="C45" i="29"/>
  <c r="B43" i="33"/>
  <c r="C43" i="33"/>
  <c r="D43" i="33"/>
  <c r="I10" i="42" s="1"/>
  <c r="B44" i="33"/>
  <c r="D44" i="33" s="1"/>
  <c r="I11" i="42" s="1"/>
  <c r="C44" i="33"/>
  <c r="B45" i="33"/>
  <c r="C45" i="33"/>
  <c r="D45" i="33"/>
  <c r="I12" i="42" s="1"/>
  <c r="B43" i="34"/>
  <c r="F10" i="42" s="1"/>
  <c r="C43" i="34"/>
  <c r="B44" i="34"/>
  <c r="C44" i="34"/>
  <c r="C46" i="34" s="1"/>
  <c r="G13" i="42" s="1"/>
  <c r="B45" i="34"/>
  <c r="C45" i="34"/>
  <c r="B46" i="34"/>
  <c r="F13" i="42" s="1"/>
  <c r="B43" i="32"/>
  <c r="C43" i="32"/>
  <c r="D43" i="32"/>
  <c r="E43" i="32"/>
  <c r="B44" i="32"/>
  <c r="B46" i="32" s="1"/>
  <c r="C44" i="32"/>
  <c r="D44" i="32"/>
  <c r="D11" i="42" s="1"/>
  <c r="E44" i="32"/>
  <c r="E11" i="42" s="1"/>
  <c r="E13" i="42" s="1"/>
  <c r="B45" i="32"/>
  <c r="B12" i="42" s="1"/>
  <c r="C45" i="32"/>
  <c r="C12" i="42" s="1"/>
  <c r="D45" i="32"/>
  <c r="D12" i="42" s="1"/>
  <c r="E45" i="32"/>
  <c r="E46" i="32"/>
  <c r="B44" i="30"/>
  <c r="G4" i="42" s="1"/>
  <c r="G7" i="42" s="1"/>
  <c r="C44" i="30"/>
  <c r="D44" i="30"/>
  <c r="B45" i="30"/>
  <c r="C45" i="30"/>
  <c r="D45" i="30"/>
  <c r="B46" i="30"/>
  <c r="G6" i="42" s="1"/>
  <c r="C46" i="30"/>
  <c r="D46" i="30"/>
  <c r="C47" i="30"/>
  <c r="D47" i="30"/>
  <c r="B44" i="27"/>
  <c r="D4" i="42" s="1"/>
  <c r="D44" i="27"/>
  <c r="D6" i="42" s="1"/>
  <c r="B45" i="27"/>
  <c r="B46" i="27"/>
  <c r="F4" i="42" s="1"/>
  <c r="C46" i="27"/>
  <c r="F5" i="42" s="1"/>
  <c r="D46" i="27"/>
  <c r="B43" i="21"/>
  <c r="B48" i="21" s="1"/>
  <c r="B44" i="21"/>
  <c r="B45" i="21"/>
  <c r="B46" i="21"/>
  <c r="B47" i="21"/>
  <c r="B43" i="22"/>
  <c r="B44" i="22"/>
  <c r="B45" i="22"/>
  <c r="E4" i="42"/>
  <c r="H4" i="42"/>
  <c r="H7" i="42" s="1"/>
  <c r="I4" i="42"/>
  <c r="I7" i="42" s="1"/>
  <c r="B5" i="42"/>
  <c r="G5" i="42"/>
  <c r="H5" i="42"/>
  <c r="I5" i="42"/>
  <c r="B6" i="42"/>
  <c r="F6" i="42"/>
  <c r="H6" i="42"/>
  <c r="I6" i="42"/>
  <c r="B10" i="42"/>
  <c r="C10" i="42"/>
  <c r="D10" i="42"/>
  <c r="E10" i="42"/>
  <c r="G10" i="42"/>
  <c r="C11" i="42"/>
  <c r="C13" i="42" s="1"/>
  <c r="F11" i="42"/>
  <c r="G11" i="42"/>
  <c r="H11" i="42"/>
  <c r="E12" i="42"/>
  <c r="F12" i="42"/>
  <c r="G12" i="42"/>
  <c r="D13" i="42" l="1"/>
  <c r="C45" i="31"/>
  <c r="C6" i="42" s="1"/>
  <c r="B7" i="42"/>
  <c r="C44" i="31"/>
  <c r="C5" i="42" s="1"/>
  <c r="B4" i="42"/>
  <c r="B11" i="42"/>
  <c r="B13" i="42" s="1"/>
  <c r="C43" i="31"/>
  <c r="C45" i="27"/>
  <c r="E5" i="42" s="1"/>
  <c r="D46" i="32"/>
  <c r="B47" i="30"/>
  <c r="C46" i="32"/>
  <c r="C4" i="42" l="1"/>
  <c r="C46" i="31"/>
  <c r="C7" i="42" s="1"/>
</calcChain>
</file>

<file path=xl/sharedStrings.xml><?xml version="1.0" encoding="utf-8"?>
<sst xmlns="http://schemas.openxmlformats.org/spreadsheetml/2006/main" count="1009" uniqueCount="110">
  <si>
    <t>ASAM</t>
  </si>
  <si>
    <t>13 tmm_world</t>
  </si>
  <si>
    <t>14 tee_world</t>
  </si>
  <si>
    <t>26 ww_world</t>
  </si>
  <si>
    <t>27 REGHOUS</t>
  </si>
  <si>
    <t>Total</t>
  </si>
  <si>
    <t>Land</t>
  </si>
  <si>
    <t>Labor</t>
  </si>
  <si>
    <t>Capital</t>
  </si>
  <si>
    <t>Trade margin-import</t>
  </si>
  <si>
    <t>Regional household</t>
  </si>
  <si>
    <t>Government</t>
  </si>
  <si>
    <t>Savings-Investment</t>
  </si>
  <si>
    <t>GDP</t>
  </si>
  <si>
    <t>Export share of production</t>
  </si>
  <si>
    <t>Industry GDP</t>
  </si>
  <si>
    <t>Services</t>
  </si>
  <si>
    <t>Households</t>
  </si>
  <si>
    <t>Govt.</t>
  </si>
  <si>
    <t>Investment</t>
  </si>
  <si>
    <t>Exports</t>
  </si>
  <si>
    <t>Rest-of-world</t>
  </si>
  <si>
    <t>Import tariff</t>
  </si>
  <si>
    <t>Sales tax - MFG import</t>
  </si>
  <si>
    <t>AGR- activity</t>
  </si>
  <si>
    <t>MFG-activity</t>
  </si>
  <si>
    <t>SER-activity</t>
  </si>
  <si>
    <t>Export tax</t>
  </si>
  <si>
    <t>Sales tax – AGR import</t>
  </si>
  <si>
    <t>Sales tax - SER import</t>
  </si>
  <si>
    <t>Sales tax - AGR dom.</t>
  </si>
  <si>
    <t>Sales tax - MFG dom.</t>
  </si>
  <si>
    <t>Sales tax - SER dom.</t>
  </si>
  <si>
    <t>Production tax</t>
  </si>
  <si>
    <t>Income tax</t>
  </si>
  <si>
    <t>Trade margin-export</t>
  </si>
  <si>
    <t>Import-AGR</t>
  </si>
  <si>
    <t>Import-MFG</t>
  </si>
  <si>
    <t>Import-SER</t>
  </si>
  <si>
    <t>Domestic-AGR</t>
  </si>
  <si>
    <t>Domestic-SER</t>
  </si>
  <si>
    <t>Domestic-MFG</t>
  </si>
  <si>
    <t>29 PRODTAX</t>
  </si>
  <si>
    <t>30 DIRTAX</t>
  </si>
  <si>
    <t>31 GOVT</t>
  </si>
  <si>
    <t>32 CGDS</t>
  </si>
  <si>
    <t>Private household</t>
  </si>
  <si>
    <t>Total GDP from income side</t>
  </si>
  <si>
    <t>Taxes</t>
  </si>
  <si>
    <t>Net (after tax) factor income</t>
  </si>
  <si>
    <t>GDP Expenditure side</t>
  </si>
  <si>
    <t>Private consumption</t>
  </si>
  <si>
    <t>Imports</t>
  </si>
  <si>
    <t>GDP Expenditure</t>
  </si>
  <si>
    <t>Agriculture</t>
  </si>
  <si>
    <t>Manufacturing</t>
  </si>
  <si>
    <t>Factor shares in industry factor cost</t>
  </si>
  <si>
    <t>Share of GDP</t>
  </si>
  <si>
    <t>Industry shares in factor employment</t>
  </si>
  <si>
    <t>Factor use tax - land</t>
  </si>
  <si>
    <t>Factor use tax - labor</t>
  </si>
  <si>
    <t>Factor use tax - Capital</t>
  </si>
  <si>
    <t>Import demand</t>
  </si>
  <si>
    <t>Total demand</t>
  </si>
  <si>
    <t>Import share</t>
  </si>
  <si>
    <t>Production</t>
  </si>
  <si>
    <t>Export plus export tax</t>
  </si>
  <si>
    <t>Export shr.</t>
  </si>
  <si>
    <t>Commodity share in total imports</t>
  </si>
  <si>
    <t>Industry shares in GDP</t>
  </si>
  <si>
    <t>na</t>
  </si>
  <si>
    <t>1 m_AGR</t>
  </si>
  <si>
    <t>2 m_MFG</t>
  </si>
  <si>
    <t>3 m_SER</t>
  </si>
  <si>
    <t>4 d_AGR</t>
  </si>
  <si>
    <t>5 d_MFG</t>
  </si>
  <si>
    <t>6 d_SER</t>
  </si>
  <si>
    <t>7 a_AGR</t>
  </si>
  <si>
    <t>8 a_MFG</t>
  </si>
  <si>
    <t>9 a_SER</t>
  </si>
  <si>
    <t>10 LAND</t>
  </si>
  <si>
    <t>11 LABOR</t>
  </si>
  <si>
    <t>12 CAPITAL</t>
  </si>
  <si>
    <t>15 tssm_AGR</t>
  </si>
  <si>
    <t>16 tssm_MFG</t>
  </si>
  <si>
    <t>17 tssm_SER</t>
  </si>
  <si>
    <t>18 tssd_AGR</t>
  </si>
  <si>
    <t>19 tssd_MFG</t>
  </si>
  <si>
    <t>20 tssd_SER</t>
  </si>
  <si>
    <t>21 tf_LAND</t>
  </si>
  <si>
    <t>22 tf_LABOR</t>
  </si>
  <si>
    <t>23 tf_CAPITAL</t>
  </si>
  <si>
    <t>24 SER_world</t>
  </si>
  <si>
    <t>25 SER_pvst</t>
  </si>
  <si>
    <t>28 PRIV</t>
  </si>
  <si>
    <t>\</t>
  </si>
  <si>
    <t>AGR</t>
  </si>
  <si>
    <t>MFG</t>
  </si>
  <si>
    <t>SER</t>
  </si>
  <si>
    <t>Intermediate demand</t>
  </si>
  <si>
    <t>Commodity shares in domestic demand:</t>
  </si>
  <si>
    <t>Private households</t>
  </si>
  <si>
    <t>Commodity shares in trade</t>
  </si>
  <si>
    <t>Intermediate inputs</t>
  </si>
  <si>
    <t>Import share of domestic consumption</t>
  </si>
  <si>
    <t>Trade dependency</t>
  </si>
  <si>
    <t>Factor shares in industry cost</t>
  </si>
  <si>
    <t>NUS333 v8 SAM 2007 $US millions</t>
  </si>
  <si>
    <t>Structure table based on the NUS333 v8 SAM for 2007</t>
  </si>
  <si>
    <t>Source:  GTAP v. 8.NUS333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</si>
</sst>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sz val="12"/>
      <name val="Symbol"/>
      <family val="1"/>
      <charset val="2"/>
    </font>
    <font>
      <sz val="10"/>
      <name val="Arial"/>
      <family val="2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3" fontId="0" fillId="0" borderId="0" xfId="0" applyNumberFormat="1"/>
    <xf numFmtId="0" fontId="2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1" fontId="0" fillId="0" borderId="0" xfId="0" applyNumberFormat="1"/>
    <xf numFmtId="0" fontId="0" fillId="0" borderId="0" xfId="0" applyFill="1"/>
    <xf numFmtId="3" fontId="0" fillId="0" borderId="0" xfId="0" applyNumberFormat="1" applyAlignment="1">
      <alignment wrapText="1"/>
    </xf>
    <xf numFmtId="0" fontId="4" fillId="0" borderId="0" xfId="0" applyFont="1"/>
    <xf numFmtId="0" fontId="0" fillId="0" borderId="0" xfId="0" applyAlignment="1">
      <alignment horizontal="left" indent="3"/>
    </xf>
    <xf numFmtId="0" fontId="4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2" fontId="0" fillId="0" borderId="0" xfId="0" applyNumberFormat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wrapText="1"/>
    </xf>
    <xf numFmtId="3" fontId="0" fillId="0" borderId="1" xfId="0" applyNumberFormat="1" applyBorder="1"/>
    <xf numFmtId="1" fontId="0" fillId="0" borderId="1" xfId="0" applyNumberFormat="1" applyBorder="1"/>
    <xf numFmtId="0" fontId="4" fillId="0" borderId="1" xfId="0" applyFont="1" applyBorder="1"/>
    <xf numFmtId="2" fontId="0" fillId="0" borderId="1" xfId="0" applyNumberFormat="1" applyBorder="1"/>
    <xf numFmtId="0" fontId="0" fillId="2" borderId="0" xfId="0" applyFill="1"/>
    <xf numFmtId="3" fontId="0" fillId="0" borderId="1" xfId="0" applyNumberFormat="1" applyFill="1" applyBorder="1"/>
    <xf numFmtId="3" fontId="6" fillId="0" borderId="1" xfId="0" applyNumberFormat="1" applyFont="1" applyFill="1" applyBorder="1"/>
    <xf numFmtId="164" fontId="0" fillId="0" borderId="1" xfId="0" applyNumberFormat="1" applyBorder="1"/>
    <xf numFmtId="3" fontId="6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0" xfId="0" applyFont="1"/>
    <xf numFmtId="3" fontId="6" fillId="0" borderId="1" xfId="0" applyNumberFormat="1" applyFont="1" applyFill="1" applyBorder="1" applyAlignment="1">
      <alignment wrapText="1"/>
    </xf>
    <xf numFmtId="4" fontId="0" fillId="0" borderId="1" xfId="0" applyNumberFormat="1" applyBorder="1"/>
    <xf numFmtId="3" fontId="0" fillId="0" borderId="1" xfId="0" applyNumberFormat="1" applyFill="1" applyBorder="1" applyAlignment="1">
      <alignment wrapText="1"/>
    </xf>
    <xf numFmtId="1" fontId="0" fillId="0" borderId="1" xfId="0" applyNumberFormat="1" applyFill="1" applyBorder="1"/>
    <xf numFmtId="0" fontId="0" fillId="0" borderId="1" xfId="0" applyFill="1" applyBorder="1"/>
    <xf numFmtId="2" fontId="4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Fill="1" applyBorder="1"/>
    <xf numFmtId="0" fontId="4" fillId="0" borderId="0" xfId="0" applyFont="1" applyBorder="1"/>
    <xf numFmtId="0" fontId="4" fillId="0" borderId="2" xfId="0" applyFont="1" applyBorder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wrapText="1"/>
    </xf>
    <xf numFmtId="0" fontId="3" fillId="0" borderId="0" xfId="1" applyAlignment="1" applyProtection="1"/>
    <xf numFmtId="3" fontId="4" fillId="0" borderId="1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wrapText="1"/>
    </xf>
    <xf numFmtId="3" fontId="4" fillId="0" borderId="1" xfId="0" applyNumberFormat="1" applyFont="1" applyBorder="1" applyAlignment="1"/>
    <xf numFmtId="3" fontId="7" fillId="0" borderId="1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/>
    <xf numFmtId="0" fontId="7" fillId="0" borderId="4" xfId="0" applyFont="1" applyBorder="1" applyAlignment="1"/>
    <xf numFmtId="0" fontId="7" fillId="0" borderId="5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/>
  </sheetViews>
  <sheetFormatPr defaultRowHeight="12.75" x14ac:dyDescent="0.2"/>
  <cols>
    <col min="1" max="1" width="15.42578125" customWidth="1"/>
    <col min="2" max="2" width="14" customWidth="1"/>
    <col min="3" max="4" width="12.85546875" customWidth="1"/>
    <col min="5" max="5" width="12.28515625" customWidth="1"/>
    <col min="6" max="6" width="11.85546875" customWidth="1"/>
    <col min="7" max="7" width="10.7109375" customWidth="1"/>
    <col min="8" max="8" width="11.85546875" customWidth="1"/>
    <col min="9" max="9" width="12.7109375" customWidth="1"/>
    <col min="11" max="11" width="6.7109375" customWidth="1"/>
  </cols>
  <sheetData>
    <row r="1" spans="1:14" ht="15.75" x14ac:dyDescent="0.25">
      <c r="A1" s="36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 ht="15.75" x14ac:dyDescent="0.25">
      <c r="A2" s="17"/>
      <c r="B2" s="54" t="s">
        <v>13</v>
      </c>
      <c r="C2" s="55"/>
      <c r="D2" s="54" t="s">
        <v>106</v>
      </c>
      <c r="E2" s="56"/>
      <c r="F2" s="55"/>
      <c r="G2" s="54" t="s">
        <v>58</v>
      </c>
      <c r="H2" s="56"/>
      <c r="I2" s="55"/>
      <c r="J2" s="35"/>
      <c r="K2" s="34"/>
    </row>
    <row r="3" spans="1:14" ht="47.25" x14ac:dyDescent="0.25">
      <c r="A3" s="17"/>
      <c r="B3" s="37" t="s">
        <v>15</v>
      </c>
      <c r="C3" s="37" t="s">
        <v>69</v>
      </c>
      <c r="D3" s="38" t="s">
        <v>6</v>
      </c>
      <c r="E3" s="38" t="s">
        <v>7</v>
      </c>
      <c r="F3" s="39" t="s">
        <v>8</v>
      </c>
      <c r="G3" s="39" t="s">
        <v>6</v>
      </c>
      <c r="H3" s="39" t="s">
        <v>7</v>
      </c>
      <c r="I3" s="40" t="s">
        <v>8</v>
      </c>
      <c r="J3" s="35"/>
      <c r="K3" s="34"/>
    </row>
    <row r="4" spans="1:14" ht="15.75" x14ac:dyDescent="0.25">
      <c r="A4" s="32" t="s">
        <v>54</v>
      </c>
      <c r="B4" s="41">
        <f>+'Industry GDP '!B43/1000</f>
        <v>134.91532999999995</v>
      </c>
      <c r="C4" s="41">
        <f>+'Industry GDP '!C43</f>
        <v>0.95944695972604055</v>
      </c>
      <c r="D4" s="43">
        <f>+'Factor shares in industry cost'!B44</f>
        <v>10.585714803812376</v>
      </c>
      <c r="E4" s="43">
        <f>+'Factor shares in industry cost'!B45</f>
        <v>15.538908896741352</v>
      </c>
      <c r="F4" s="43">
        <f>+'Factor shares in industry cost'!B46</f>
        <v>15.636227546978871</v>
      </c>
      <c r="G4" s="43">
        <f>+'Industry shrs in employment'!B44</f>
        <v>100</v>
      </c>
      <c r="H4" s="43">
        <f>+'Industry shrs in employment'!C44</f>
        <v>0.5700556689527394</v>
      </c>
      <c r="I4" s="44">
        <f>+'Industry shrs in employment'!D44</f>
        <v>1.4821302084698613</v>
      </c>
      <c r="J4" s="35"/>
      <c r="K4" s="34"/>
    </row>
    <row r="5" spans="1:14" ht="15.75" x14ac:dyDescent="0.25">
      <c r="A5" s="32" t="s">
        <v>55</v>
      </c>
      <c r="B5" s="41">
        <f>+'Industry GDP '!B44/1000</f>
        <v>2547.4092499999997</v>
      </c>
      <c r="C5" s="41">
        <f>+'Industry GDP '!C44</f>
        <v>18.115836503461047</v>
      </c>
      <c r="D5" s="43">
        <f>+'Factor shares in industry cost'!C44</f>
        <v>0</v>
      </c>
      <c r="E5" s="43">
        <f>+'Factor shares in industry cost'!C45</f>
        <v>23.516583905302419</v>
      </c>
      <c r="F5" s="43">
        <f>+'Factor shares in industry cost'!C46</f>
        <v>10.066237682025868</v>
      </c>
      <c r="G5" s="43">
        <f>+'Industry shrs in employment'!B45</f>
        <v>0</v>
      </c>
      <c r="H5" s="43">
        <f>+'Industry shrs in employment'!C45</f>
        <v>16.58415766313243</v>
      </c>
      <c r="I5" s="44">
        <f>+'Industry shrs in employment'!D45</f>
        <v>18.292903805538245</v>
      </c>
      <c r="J5" s="35"/>
      <c r="K5" s="34"/>
    </row>
    <row r="6" spans="1:14" ht="15.75" x14ac:dyDescent="0.25">
      <c r="A6" s="32" t="s">
        <v>16</v>
      </c>
      <c r="B6" s="41">
        <f>+'Industry GDP '!B45/1000</f>
        <v>11379.456390000003</v>
      </c>
      <c r="C6" s="41">
        <f>+'Industry GDP '!C45</f>
        <v>80.924716536812895</v>
      </c>
      <c r="D6" s="43">
        <f>+'Factor shares in industry cost'!D44</f>
        <v>0</v>
      </c>
      <c r="E6" s="43">
        <f>+'Factor shares in industry cost'!D45</f>
        <v>42.941378425483755</v>
      </c>
      <c r="F6" s="43">
        <f>+'Factor shares in industry cost'!D46</f>
        <v>16.136851750144299</v>
      </c>
      <c r="G6" s="43">
        <f>+'Industry shrs in employment'!B46</f>
        <v>0</v>
      </c>
      <c r="H6" s="43">
        <f>+'Industry shrs in employment'!C46</f>
        <v>82.845786667914837</v>
      </c>
      <c r="I6" s="44">
        <f>+'Industry shrs in employment'!D46</f>
        <v>80.224965985991886</v>
      </c>
      <c r="J6" s="35"/>
      <c r="K6" s="34"/>
    </row>
    <row r="7" spans="1:14" ht="15.75" x14ac:dyDescent="0.25">
      <c r="A7" s="33" t="s">
        <v>5</v>
      </c>
      <c r="B7" s="41">
        <f>+'Industry GDP '!B46/1000</f>
        <v>14061.780970000003</v>
      </c>
      <c r="C7" s="43">
        <f>+'Industry GDP '!C46</f>
        <v>99.999999999999986</v>
      </c>
      <c r="D7" s="45" t="s">
        <v>70</v>
      </c>
      <c r="E7" s="45" t="s">
        <v>70</v>
      </c>
      <c r="F7" s="45" t="s">
        <v>70</v>
      </c>
      <c r="G7" s="41">
        <f>SUM(G4:G6)</f>
        <v>100</v>
      </c>
      <c r="H7" s="41">
        <f>SUM(H4:H6)</f>
        <v>100</v>
      </c>
      <c r="I7" s="43">
        <f>SUM(I4:I6)</f>
        <v>100</v>
      </c>
      <c r="J7" s="35"/>
      <c r="K7" s="34"/>
    </row>
    <row r="8" spans="1:14" ht="47.45" customHeight="1" x14ac:dyDescent="0.25">
      <c r="A8" s="31"/>
      <c r="B8" s="50" t="s">
        <v>100</v>
      </c>
      <c r="C8" s="51"/>
      <c r="D8" s="51"/>
      <c r="E8" s="52"/>
      <c r="F8" s="53" t="s">
        <v>102</v>
      </c>
      <c r="G8" s="53"/>
      <c r="H8" s="49" t="s">
        <v>105</v>
      </c>
      <c r="I8" s="49"/>
      <c r="J8" s="8"/>
      <c r="K8" s="8"/>
      <c r="L8" s="12"/>
      <c r="M8" s="12"/>
      <c r="N8" s="12"/>
    </row>
    <row r="9" spans="1:14" ht="49.15" customHeight="1" x14ac:dyDescent="0.25">
      <c r="A9" s="31"/>
      <c r="B9" s="46" t="s">
        <v>103</v>
      </c>
      <c r="C9" s="46" t="s">
        <v>101</v>
      </c>
      <c r="D9" s="46" t="s">
        <v>11</v>
      </c>
      <c r="E9" s="46" t="s">
        <v>19</v>
      </c>
      <c r="F9" s="46" t="s">
        <v>52</v>
      </c>
      <c r="G9" s="46" t="s">
        <v>20</v>
      </c>
      <c r="H9" s="46" t="s">
        <v>104</v>
      </c>
      <c r="I9" s="46" t="s">
        <v>14</v>
      </c>
      <c r="J9" s="25"/>
    </row>
    <row r="10" spans="1:14" ht="15.75" x14ac:dyDescent="0.25">
      <c r="A10" s="32" t="s">
        <v>54</v>
      </c>
      <c r="B10" s="47">
        <f>+'Comm shr in domestic demand'!B43</f>
        <v>18.516046160891726</v>
      </c>
      <c r="C10" s="47">
        <f>+'Comm shr in domestic demand'!C43</f>
        <v>0.68783436201350512</v>
      </c>
      <c r="D10" s="47">
        <f>+'Comm shr in domestic demand'!D43</f>
        <v>3.0553156665357984E-5</v>
      </c>
      <c r="E10" s="47">
        <f>+'Comm shr in domestic demand'!E43</f>
        <v>1.4109063241311351E-2</v>
      </c>
      <c r="F10" s="47">
        <f>+'Commod shr in imports&amp;exports'!B43</f>
        <v>1.5012260403764959</v>
      </c>
      <c r="G10" s="47">
        <f>+'Commod shr in imports&amp;exports'!C43</f>
        <v>3.7327915748412788</v>
      </c>
      <c r="H10" s="48">
        <f>+'Import shr of consumption'!D43</f>
        <v>11.210533091541066</v>
      </c>
      <c r="I10" s="48">
        <f>+'Export shr of production'!D43</f>
        <v>15.982743481875271</v>
      </c>
    </row>
    <row r="11" spans="1:14" ht="15.75" x14ac:dyDescent="0.25">
      <c r="A11" s="32" t="s">
        <v>55</v>
      </c>
      <c r="B11" s="47">
        <f>+'Comm shr in domestic demand'!B44</f>
        <v>37.588964059189919</v>
      </c>
      <c r="C11" s="47">
        <f>+'Comm shr in domestic demand'!C44</f>
        <v>20.469254411940017</v>
      </c>
      <c r="D11" s="47">
        <f>+'Comm shr in domestic demand'!D44</f>
        <v>5.817498148832945E-3</v>
      </c>
      <c r="E11" s="47">
        <f>+'Comm shr in domestic demand'!E44</f>
        <v>40.062549721126771</v>
      </c>
      <c r="F11" s="47">
        <f>+'Commod shr in imports&amp;exports'!B44</f>
        <v>84.361732624018444</v>
      </c>
      <c r="G11" s="47">
        <f>+'Commod shr in imports&amp;exports'!C44</f>
        <v>69.544727815945222</v>
      </c>
      <c r="H11" s="48">
        <f>+'Import shr of consumption'!D44</f>
        <v>24.949592312275986</v>
      </c>
      <c r="I11" s="48">
        <f>+'Export shr of production'!D44</f>
        <v>14.608288403857934</v>
      </c>
    </row>
    <row r="12" spans="1:14" ht="15.75" x14ac:dyDescent="0.25">
      <c r="A12" s="32" t="s">
        <v>16</v>
      </c>
      <c r="B12" s="47">
        <f>+'Comm shr in domestic demand'!B45</f>
        <v>43.89498977991839</v>
      </c>
      <c r="C12" s="47">
        <f>+'Comm shr in domestic demand'!C45</f>
        <v>78.842911226046468</v>
      </c>
      <c r="D12" s="47">
        <f>+'Comm shr in domestic demand'!D45</f>
        <v>99.994151948694494</v>
      </c>
      <c r="E12" s="47">
        <f>+'Comm shr in domestic demand'!E45</f>
        <v>59.92329616016616</v>
      </c>
      <c r="F12" s="47">
        <f>+'Commod shr in imports&amp;exports'!B45</f>
        <v>14.137041335605064</v>
      </c>
      <c r="G12" s="47">
        <f>+'Commod shr in imports&amp;exports'!C45</f>
        <v>26.722480609213513</v>
      </c>
      <c r="H12" s="48">
        <f>+'Import shr of consumption'!D45</f>
        <v>1.7275605439966566</v>
      </c>
      <c r="I12" s="48">
        <f>+'Export shr of production'!D45</f>
        <v>2.0458220541174179</v>
      </c>
    </row>
    <row r="13" spans="1:14" ht="15.75" x14ac:dyDescent="0.25">
      <c r="A13" s="33" t="s">
        <v>5</v>
      </c>
      <c r="B13" s="48">
        <f>SUM(B10:B12)</f>
        <v>100.00000000000003</v>
      </c>
      <c r="C13" s="48">
        <f>SUM(C10:C12)</f>
        <v>99.999999999999986</v>
      </c>
      <c r="D13" s="48">
        <f>SUM(D10:D12)</f>
        <v>99.999999999999986</v>
      </c>
      <c r="E13" s="48">
        <f>SUM(E10:E12)</f>
        <v>99.999954944534238</v>
      </c>
      <c r="F13" s="47">
        <f>+'Commod shr in imports&amp;exports'!B46</f>
        <v>100</v>
      </c>
      <c r="G13" s="47">
        <f>+'Commod shr in imports&amp;exports'!C46</f>
        <v>100</v>
      </c>
      <c r="H13" s="45" t="s">
        <v>70</v>
      </c>
      <c r="I13" s="45" t="s">
        <v>70</v>
      </c>
    </row>
    <row r="14" spans="1:14" ht="15.75" x14ac:dyDescent="0.25">
      <c r="A14" s="8" t="s">
        <v>109</v>
      </c>
      <c r="B14" s="8"/>
      <c r="C14" s="8"/>
      <c r="D14" s="8"/>
      <c r="E14" s="8"/>
      <c r="F14" s="8"/>
      <c r="G14" s="8"/>
    </row>
  </sheetData>
  <mergeCells count="6">
    <mergeCell ref="H8:I8"/>
    <mergeCell ref="B8:E8"/>
    <mergeCell ref="F8:G8"/>
    <mergeCell ref="B2:C2"/>
    <mergeCell ref="D2:F2"/>
    <mergeCell ref="G2:I2"/>
  </mergeCells>
  <phoneticPr fontId="1" type="noConversion"/>
  <pageMargins left="0.75" right="0.75" top="1" bottom="1" header="0.5" footer="0.5"/>
  <pageSetup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zoomScale="75" zoomScaleNormal="75" workbookViewId="0">
      <pane xSplit="2" ySplit="3" topLeftCell="C4" activePane="bottomRight" state="frozen"/>
      <selection activeCell="Z42" sqref="Z42"/>
      <selection pane="topRight" activeCell="Z42" sqref="Z42"/>
      <selection pane="bottomLeft" activeCell="Z42" sqref="Z42"/>
      <selection pane="bottomRight"/>
    </sheetView>
  </sheetViews>
  <sheetFormatPr defaultRowHeight="12.75" x14ac:dyDescent="0.2"/>
  <cols>
    <col min="1" max="1" width="19.5703125" customWidth="1"/>
    <col min="2" max="2" width="15.85546875" customWidth="1"/>
    <col min="3" max="33" width="9.7109375" customWidth="1"/>
  </cols>
  <sheetData>
    <row r="1" spans="1:35" x14ac:dyDescent="0.2">
      <c r="A1" s="2" t="s">
        <v>107</v>
      </c>
    </row>
    <row r="2" spans="1:35" x14ac:dyDescent="0.2">
      <c r="B2" s="2"/>
    </row>
    <row r="3" spans="1:35" x14ac:dyDescent="0.2">
      <c r="B3" t="s">
        <v>0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80</v>
      </c>
      <c r="M3" t="s">
        <v>81</v>
      </c>
      <c r="N3" t="s">
        <v>82</v>
      </c>
      <c r="O3" t="s">
        <v>1</v>
      </c>
      <c r="P3" t="s">
        <v>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88</v>
      </c>
      <c r="W3" t="s">
        <v>89</v>
      </c>
      <c r="X3" t="s">
        <v>90</v>
      </c>
      <c r="Y3" t="s">
        <v>91</v>
      </c>
      <c r="Z3" t="s">
        <v>42</v>
      </c>
      <c r="AA3" t="s">
        <v>43</v>
      </c>
      <c r="AB3" t="s">
        <v>4</v>
      </c>
      <c r="AC3" t="s">
        <v>94</v>
      </c>
      <c r="AD3" t="s">
        <v>44</v>
      </c>
      <c r="AE3" t="s">
        <v>45</v>
      </c>
      <c r="AF3" t="s">
        <v>92</v>
      </c>
      <c r="AG3" t="s">
        <v>93</v>
      </c>
      <c r="AH3" t="s">
        <v>3</v>
      </c>
      <c r="AI3" t="s">
        <v>5</v>
      </c>
    </row>
    <row r="4" spans="1:35" x14ac:dyDescent="0.2">
      <c r="A4" t="s">
        <v>36</v>
      </c>
      <c r="B4" t="s">
        <v>71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1383.3</v>
      </c>
      <c r="J4">
        <v>14597.56</v>
      </c>
      <c r="K4">
        <v>5193.9399999999996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12718.17</v>
      </c>
      <c r="AD4">
        <v>0.11</v>
      </c>
      <c r="AE4">
        <v>43.08</v>
      </c>
      <c r="AF4">
        <v>0</v>
      </c>
      <c r="AG4">
        <v>0</v>
      </c>
      <c r="AH4">
        <v>0</v>
      </c>
      <c r="AI4">
        <v>33936.160000000003</v>
      </c>
    </row>
    <row r="5" spans="1:35" x14ac:dyDescent="0.2">
      <c r="A5" t="s">
        <v>37</v>
      </c>
      <c r="B5" t="s">
        <v>72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9149.65</v>
      </c>
      <c r="J5">
        <v>796635.5</v>
      </c>
      <c r="K5">
        <v>299808.40999999997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500838.03</v>
      </c>
      <c r="AD5">
        <v>4.51</v>
      </c>
      <c r="AE5">
        <v>294347.21999999997</v>
      </c>
      <c r="AF5">
        <v>0</v>
      </c>
      <c r="AG5">
        <v>0</v>
      </c>
      <c r="AH5">
        <v>0</v>
      </c>
      <c r="AI5">
        <v>1900783.31</v>
      </c>
    </row>
    <row r="6" spans="1:35" x14ac:dyDescent="0.2">
      <c r="A6" t="s">
        <v>38</v>
      </c>
      <c r="B6" t="s">
        <v>73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732.17</v>
      </c>
      <c r="J6">
        <v>22260.94</v>
      </c>
      <c r="K6">
        <v>235765.33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51449.36</v>
      </c>
      <c r="AD6">
        <v>16.8</v>
      </c>
      <c r="AE6">
        <v>4432.41</v>
      </c>
      <c r="AF6">
        <v>0</v>
      </c>
      <c r="AG6">
        <v>0</v>
      </c>
      <c r="AH6">
        <v>0</v>
      </c>
      <c r="AI6">
        <v>314657.01</v>
      </c>
    </row>
    <row r="7" spans="1:35" x14ac:dyDescent="0.2">
      <c r="A7" t="s">
        <v>39</v>
      </c>
      <c r="B7" t="s">
        <v>74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35027.53</v>
      </c>
      <c r="J7">
        <v>164985.89000000001</v>
      </c>
      <c r="K7">
        <v>20668.78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52576.52</v>
      </c>
      <c r="AD7">
        <v>0.57999999999999996</v>
      </c>
      <c r="AE7">
        <v>335.83</v>
      </c>
      <c r="AF7">
        <v>0</v>
      </c>
      <c r="AG7">
        <v>0</v>
      </c>
      <c r="AH7">
        <v>52046.46</v>
      </c>
      <c r="AI7">
        <v>325641.59000000003</v>
      </c>
    </row>
    <row r="8" spans="1:35" x14ac:dyDescent="0.2">
      <c r="A8" t="s">
        <v>41</v>
      </c>
      <c r="B8" t="s">
        <v>75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62384.85</v>
      </c>
      <c r="J8">
        <v>2006594.5</v>
      </c>
      <c r="K8">
        <v>1502184.5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1355147.88</v>
      </c>
      <c r="AD8">
        <v>126.87</v>
      </c>
      <c r="AE8">
        <v>763925.81</v>
      </c>
      <c r="AF8">
        <v>0</v>
      </c>
      <c r="AG8">
        <v>0</v>
      </c>
      <c r="AH8">
        <v>969664.88</v>
      </c>
      <c r="AI8">
        <v>6660029.29</v>
      </c>
    </row>
    <row r="9" spans="1:35" x14ac:dyDescent="0.2">
      <c r="A9" t="s">
        <v>40</v>
      </c>
      <c r="B9" t="s">
        <v>76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85711.23</v>
      </c>
      <c r="J9">
        <v>1328837.5</v>
      </c>
      <c r="K9">
        <v>4820635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7742341</v>
      </c>
      <c r="AD9">
        <v>2258210.25</v>
      </c>
      <c r="AE9">
        <v>1604037.75</v>
      </c>
      <c r="AF9">
        <v>0</v>
      </c>
      <c r="AG9">
        <v>28091.47</v>
      </c>
      <c r="AH9">
        <v>344501.13</v>
      </c>
      <c r="AI9">
        <v>18212365.329999998</v>
      </c>
    </row>
    <row r="10" spans="1:35" x14ac:dyDescent="0.2">
      <c r="A10" t="s">
        <v>24</v>
      </c>
      <c r="B10" t="s">
        <v>77</v>
      </c>
      <c r="C10">
        <v>0</v>
      </c>
      <c r="D10">
        <v>0</v>
      </c>
      <c r="E10">
        <v>0</v>
      </c>
      <c r="F10">
        <v>325641.59000000003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325641.59000000003</v>
      </c>
    </row>
    <row r="11" spans="1:35" x14ac:dyDescent="0.2">
      <c r="A11" t="s">
        <v>25</v>
      </c>
      <c r="B11" t="s">
        <v>78</v>
      </c>
      <c r="C11">
        <v>0</v>
      </c>
      <c r="D11">
        <v>0</v>
      </c>
      <c r="E11">
        <v>0</v>
      </c>
      <c r="F11">
        <v>0</v>
      </c>
      <c r="G11">
        <v>6657192.5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6657192.5</v>
      </c>
    </row>
    <row r="12" spans="1:35" x14ac:dyDescent="0.2">
      <c r="A12" t="s">
        <v>26</v>
      </c>
      <c r="B12" t="s">
        <v>79</v>
      </c>
      <c r="C12">
        <v>0</v>
      </c>
      <c r="D12">
        <v>0</v>
      </c>
      <c r="E12">
        <v>0</v>
      </c>
      <c r="F12">
        <v>0</v>
      </c>
      <c r="G12">
        <v>0</v>
      </c>
      <c r="H12">
        <v>18212366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18212366</v>
      </c>
    </row>
    <row r="13" spans="1:35" x14ac:dyDescent="0.2">
      <c r="A13" t="s">
        <v>6</v>
      </c>
      <c r="B13" t="s">
        <v>80</v>
      </c>
      <c r="C13" s="6">
        <v>0</v>
      </c>
      <c r="D13" s="6">
        <v>0</v>
      </c>
      <c r="E13" s="6">
        <v>0</v>
      </c>
      <c r="F13">
        <v>0</v>
      </c>
      <c r="G13">
        <v>0</v>
      </c>
      <c r="H13">
        <v>0</v>
      </c>
      <c r="I13" s="6">
        <v>35950.19</v>
      </c>
      <c r="J13" s="6">
        <v>0</v>
      </c>
      <c r="K13" s="6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35950.19</v>
      </c>
    </row>
    <row r="14" spans="1:35" x14ac:dyDescent="0.2">
      <c r="A14" t="s">
        <v>7</v>
      </c>
      <c r="B14" t="s">
        <v>81</v>
      </c>
      <c r="C14" s="6">
        <v>0</v>
      </c>
      <c r="D14" s="6">
        <v>0</v>
      </c>
      <c r="E14" s="6">
        <v>0</v>
      </c>
      <c r="F14">
        <v>0</v>
      </c>
      <c r="G14">
        <v>0</v>
      </c>
      <c r="H14">
        <v>0</v>
      </c>
      <c r="I14" s="6">
        <v>46771.28</v>
      </c>
      <c r="J14" s="6">
        <v>1360678.13</v>
      </c>
      <c r="K14" s="6">
        <v>6797237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8204686.4100000001</v>
      </c>
    </row>
    <row r="15" spans="1:35" x14ac:dyDescent="0.2">
      <c r="A15" t="s">
        <v>8</v>
      </c>
      <c r="B15" t="s">
        <v>82</v>
      </c>
      <c r="C15" s="6">
        <v>0</v>
      </c>
      <c r="D15" s="6">
        <v>0</v>
      </c>
      <c r="E15" s="6">
        <v>0</v>
      </c>
      <c r="F15">
        <v>0</v>
      </c>
      <c r="G15">
        <v>0</v>
      </c>
      <c r="H15">
        <v>0</v>
      </c>
      <c r="I15" s="6">
        <v>52583.06</v>
      </c>
      <c r="J15" s="6">
        <v>648996.18999999994</v>
      </c>
      <c r="K15" s="6">
        <v>2846223.75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3547803</v>
      </c>
    </row>
    <row r="16" spans="1:35" x14ac:dyDescent="0.2">
      <c r="A16" t="s">
        <v>22</v>
      </c>
      <c r="B16" t="s">
        <v>1</v>
      </c>
      <c r="C16" s="19">
        <v>522.42999999999995</v>
      </c>
      <c r="D16" s="19">
        <v>23091.25</v>
      </c>
      <c r="E16" s="19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23613.68</v>
      </c>
    </row>
    <row r="17" spans="1:35" x14ac:dyDescent="0.2">
      <c r="A17" t="s">
        <v>27</v>
      </c>
      <c r="B17" t="s">
        <v>2</v>
      </c>
      <c r="C17" s="6">
        <v>0</v>
      </c>
      <c r="D17" s="6">
        <v>0</v>
      </c>
      <c r="E17" s="6">
        <v>0</v>
      </c>
      <c r="F17" s="19">
        <v>0</v>
      </c>
      <c r="G17" s="19">
        <v>2837</v>
      </c>
      <c r="H17" s="19">
        <v>0</v>
      </c>
      <c r="I17" s="6">
        <v>0</v>
      </c>
      <c r="J17" s="6">
        <v>0</v>
      </c>
      <c r="K17" s="6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2837</v>
      </c>
    </row>
    <row r="18" spans="1:35" x14ac:dyDescent="0.2">
      <c r="A18" t="s">
        <v>28</v>
      </c>
      <c r="B18" t="s">
        <v>83</v>
      </c>
      <c r="C18" s="6">
        <v>0</v>
      </c>
      <c r="D18" s="6">
        <v>0</v>
      </c>
      <c r="E18" s="6">
        <v>0</v>
      </c>
      <c r="F18">
        <v>0</v>
      </c>
      <c r="G18">
        <v>0</v>
      </c>
      <c r="H18">
        <v>0</v>
      </c>
      <c r="I18" s="19">
        <v>-56.91</v>
      </c>
      <c r="J18" s="19">
        <v>0</v>
      </c>
      <c r="K18" s="19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 s="6">
        <v>0</v>
      </c>
      <c r="AA18" s="6">
        <v>0</v>
      </c>
      <c r="AB18" s="6">
        <v>0</v>
      </c>
      <c r="AC18" s="19">
        <v>787.04</v>
      </c>
      <c r="AD18" s="19">
        <v>0</v>
      </c>
      <c r="AE18" s="19">
        <v>0</v>
      </c>
      <c r="AF18">
        <v>0</v>
      </c>
      <c r="AG18">
        <v>0</v>
      </c>
      <c r="AH18">
        <v>0</v>
      </c>
      <c r="AI18">
        <v>730.13</v>
      </c>
    </row>
    <row r="19" spans="1:35" x14ac:dyDescent="0.2">
      <c r="A19" t="s">
        <v>23</v>
      </c>
      <c r="B19" t="s">
        <v>84</v>
      </c>
      <c r="C19" s="6">
        <v>0</v>
      </c>
      <c r="D19" s="6">
        <v>0</v>
      </c>
      <c r="E19" s="6">
        <v>0</v>
      </c>
      <c r="F19">
        <v>0</v>
      </c>
      <c r="G19">
        <v>0</v>
      </c>
      <c r="H19">
        <v>0</v>
      </c>
      <c r="I19" s="19">
        <v>-177.54</v>
      </c>
      <c r="J19" s="19">
        <v>3508.75</v>
      </c>
      <c r="K19" s="19">
        <v>6786.41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 s="6">
        <v>0</v>
      </c>
      <c r="AA19" s="6">
        <v>0</v>
      </c>
      <c r="AB19" s="6">
        <v>0</v>
      </c>
      <c r="AC19" s="19">
        <v>43327.59</v>
      </c>
      <c r="AD19" s="19">
        <v>0</v>
      </c>
      <c r="AE19" s="19">
        <v>5394.22</v>
      </c>
      <c r="AF19">
        <v>0</v>
      </c>
      <c r="AG19">
        <v>0</v>
      </c>
      <c r="AH19">
        <v>0</v>
      </c>
      <c r="AI19">
        <v>58839.43</v>
      </c>
    </row>
    <row r="20" spans="1:35" x14ac:dyDescent="0.2">
      <c r="A20" t="s">
        <v>29</v>
      </c>
      <c r="B20" t="s">
        <v>85</v>
      </c>
      <c r="C20" s="6">
        <v>0</v>
      </c>
      <c r="D20" s="6">
        <v>0</v>
      </c>
      <c r="E20" s="6">
        <v>0</v>
      </c>
      <c r="F20">
        <v>0</v>
      </c>
      <c r="G20">
        <v>0</v>
      </c>
      <c r="H20">
        <v>0</v>
      </c>
      <c r="I20" s="19">
        <v>-32.909999999999997</v>
      </c>
      <c r="J20" s="19">
        <v>0</v>
      </c>
      <c r="K20" s="19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 s="6">
        <v>0</v>
      </c>
      <c r="AA20" s="6">
        <v>0</v>
      </c>
      <c r="AB20" s="6">
        <v>0</v>
      </c>
      <c r="AC20" s="19">
        <v>5.72</v>
      </c>
      <c r="AD20" s="19">
        <v>0</v>
      </c>
      <c r="AE20" s="19">
        <v>0</v>
      </c>
      <c r="AF20">
        <v>0</v>
      </c>
      <c r="AG20">
        <v>0</v>
      </c>
      <c r="AH20">
        <v>0</v>
      </c>
      <c r="AI20">
        <v>-27.19</v>
      </c>
    </row>
    <row r="21" spans="1:35" x14ac:dyDescent="0.2">
      <c r="A21" t="s">
        <v>30</v>
      </c>
      <c r="B21" t="s">
        <v>86</v>
      </c>
      <c r="C21" s="6">
        <v>0</v>
      </c>
      <c r="D21" s="6">
        <v>0</v>
      </c>
      <c r="E21" s="6">
        <v>0</v>
      </c>
      <c r="F21">
        <v>0</v>
      </c>
      <c r="G21">
        <v>0</v>
      </c>
      <c r="H21">
        <v>0</v>
      </c>
      <c r="I21" s="19">
        <v>-1384.78</v>
      </c>
      <c r="J21" s="19">
        <v>0</v>
      </c>
      <c r="K21" s="19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 s="6">
        <v>0</v>
      </c>
      <c r="AA21" s="6">
        <v>0</v>
      </c>
      <c r="AB21" s="6">
        <v>0</v>
      </c>
      <c r="AC21" s="19">
        <v>2352.9899999999998</v>
      </c>
      <c r="AD21" s="19">
        <v>0</v>
      </c>
      <c r="AE21" s="19">
        <v>0</v>
      </c>
      <c r="AF21">
        <v>0</v>
      </c>
      <c r="AG21">
        <v>0</v>
      </c>
      <c r="AH21">
        <v>0</v>
      </c>
      <c r="AI21">
        <v>968.21</v>
      </c>
    </row>
    <row r="22" spans="1:35" x14ac:dyDescent="0.2">
      <c r="A22" t="s">
        <v>31</v>
      </c>
      <c r="B22" t="s">
        <v>87</v>
      </c>
      <c r="C22" s="6">
        <v>0</v>
      </c>
      <c r="D22" s="6">
        <v>0</v>
      </c>
      <c r="E22" s="6">
        <v>0</v>
      </c>
      <c r="F22">
        <v>0</v>
      </c>
      <c r="G22">
        <v>0</v>
      </c>
      <c r="H22">
        <v>0</v>
      </c>
      <c r="I22" s="19">
        <v>-366.98</v>
      </c>
      <c r="J22" s="19">
        <v>10724.5</v>
      </c>
      <c r="K22" s="19">
        <v>44504.5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 s="6">
        <v>0</v>
      </c>
      <c r="AA22" s="6">
        <v>0</v>
      </c>
      <c r="AB22" s="6">
        <v>0</v>
      </c>
      <c r="AC22" s="19">
        <v>137234.5</v>
      </c>
      <c r="AD22" s="19">
        <v>0</v>
      </c>
      <c r="AE22" s="19">
        <v>12244.06</v>
      </c>
      <c r="AF22">
        <v>0</v>
      </c>
      <c r="AG22">
        <v>0</v>
      </c>
      <c r="AH22">
        <v>0</v>
      </c>
      <c r="AI22">
        <v>204340.58</v>
      </c>
    </row>
    <row r="23" spans="1:35" x14ac:dyDescent="0.2">
      <c r="A23" t="s">
        <v>32</v>
      </c>
      <c r="B23" t="s">
        <v>88</v>
      </c>
      <c r="C23" s="6">
        <v>0</v>
      </c>
      <c r="D23" s="6">
        <v>0</v>
      </c>
      <c r="E23" s="6">
        <v>0</v>
      </c>
      <c r="F23">
        <v>0</v>
      </c>
      <c r="G23">
        <v>0</v>
      </c>
      <c r="H23">
        <v>0</v>
      </c>
      <c r="I23" s="19">
        <v>-3511.04</v>
      </c>
      <c r="J23" s="19">
        <v>3742.75</v>
      </c>
      <c r="K23" s="19">
        <v>6401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s="6">
        <v>0</v>
      </c>
      <c r="AA23" s="6">
        <v>0</v>
      </c>
      <c r="AB23" s="6">
        <v>0</v>
      </c>
      <c r="AC23" s="19">
        <v>50523.5</v>
      </c>
      <c r="AD23" s="19">
        <v>0</v>
      </c>
      <c r="AE23" s="19">
        <v>817.13</v>
      </c>
      <c r="AF23">
        <v>0</v>
      </c>
      <c r="AG23">
        <v>0</v>
      </c>
      <c r="AH23">
        <v>0</v>
      </c>
      <c r="AI23">
        <v>57973.34</v>
      </c>
    </row>
    <row r="24" spans="1:35" x14ac:dyDescent="0.2">
      <c r="A24" t="s">
        <v>59</v>
      </c>
      <c r="B24" t="s">
        <v>89</v>
      </c>
      <c r="C24" s="6">
        <v>0</v>
      </c>
      <c r="D24" s="6">
        <v>0</v>
      </c>
      <c r="E24" s="6">
        <v>0</v>
      </c>
      <c r="F24">
        <v>0</v>
      </c>
      <c r="G24">
        <v>0</v>
      </c>
      <c r="H24">
        <v>0</v>
      </c>
      <c r="I24" s="19">
        <v>-1478.7</v>
      </c>
      <c r="J24" s="19">
        <v>0</v>
      </c>
      <c r="K24" s="19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 s="6">
        <v>0</v>
      </c>
      <c r="AA24" s="6">
        <v>0</v>
      </c>
      <c r="AB24" s="6">
        <v>0</v>
      </c>
      <c r="AC24" s="19">
        <v>0</v>
      </c>
      <c r="AD24" s="19">
        <v>0</v>
      </c>
      <c r="AE24" s="19">
        <v>0</v>
      </c>
      <c r="AF24">
        <v>0</v>
      </c>
      <c r="AG24">
        <v>0</v>
      </c>
      <c r="AH24">
        <v>0</v>
      </c>
      <c r="AI24">
        <v>-1478.7</v>
      </c>
    </row>
    <row r="25" spans="1:35" x14ac:dyDescent="0.2">
      <c r="A25" t="s">
        <v>60</v>
      </c>
      <c r="B25" t="s">
        <v>90</v>
      </c>
      <c r="C25" s="6">
        <v>0</v>
      </c>
      <c r="D25" s="6">
        <v>0</v>
      </c>
      <c r="E25" s="6">
        <v>0</v>
      </c>
      <c r="F25">
        <v>0</v>
      </c>
      <c r="G25">
        <v>0</v>
      </c>
      <c r="H25">
        <v>0</v>
      </c>
      <c r="I25" s="19">
        <v>3829.87</v>
      </c>
      <c r="J25" s="19">
        <v>204866.13</v>
      </c>
      <c r="K25" s="19">
        <v>1023404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 s="6">
        <v>0</v>
      </c>
      <c r="AA25" s="6">
        <v>0</v>
      </c>
      <c r="AB25" s="6">
        <v>0</v>
      </c>
      <c r="AC25" s="19">
        <v>0</v>
      </c>
      <c r="AD25" s="19">
        <v>0</v>
      </c>
      <c r="AE25" s="19">
        <v>0</v>
      </c>
      <c r="AF25">
        <v>0</v>
      </c>
      <c r="AG25">
        <v>0</v>
      </c>
      <c r="AH25">
        <v>0</v>
      </c>
      <c r="AI25">
        <v>1232099.99</v>
      </c>
    </row>
    <row r="26" spans="1:35" x14ac:dyDescent="0.2">
      <c r="A26" t="s">
        <v>61</v>
      </c>
      <c r="B26" t="s">
        <v>91</v>
      </c>
      <c r="C26" s="6">
        <v>0</v>
      </c>
      <c r="D26" s="6">
        <v>0</v>
      </c>
      <c r="E26" s="6">
        <v>0</v>
      </c>
      <c r="F26">
        <v>0</v>
      </c>
      <c r="G26">
        <v>0</v>
      </c>
      <c r="H26">
        <v>0</v>
      </c>
      <c r="I26" s="19">
        <v>-1665</v>
      </c>
      <c r="J26" s="19">
        <v>21132.63</v>
      </c>
      <c r="K26" s="19">
        <v>92678.75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 s="6">
        <v>0</v>
      </c>
      <c r="AA26" s="6">
        <v>0</v>
      </c>
      <c r="AB26" s="6">
        <v>0</v>
      </c>
      <c r="AC26" s="19">
        <v>0</v>
      </c>
      <c r="AD26" s="19">
        <v>0</v>
      </c>
      <c r="AE26" s="19">
        <v>0</v>
      </c>
      <c r="AF26">
        <v>0</v>
      </c>
      <c r="AG26">
        <v>0</v>
      </c>
      <c r="AH26">
        <v>0</v>
      </c>
      <c r="AI26">
        <v>112146.38</v>
      </c>
    </row>
    <row r="27" spans="1:35" x14ac:dyDescent="0.2">
      <c r="A27" t="s">
        <v>33</v>
      </c>
      <c r="B27" t="s">
        <v>42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 s="19">
        <v>792.33</v>
      </c>
      <c r="J27" s="19">
        <v>69631.55</v>
      </c>
      <c r="K27" s="19">
        <v>510874.63</v>
      </c>
      <c r="L27">
        <v>0</v>
      </c>
      <c r="M27">
        <v>0</v>
      </c>
      <c r="N27" s="6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s="6">
        <v>0</v>
      </c>
      <c r="AA27" s="6">
        <v>0</v>
      </c>
      <c r="AB27" s="6">
        <v>0</v>
      </c>
      <c r="AC27" s="19">
        <v>0</v>
      </c>
      <c r="AD27" s="19">
        <v>0</v>
      </c>
      <c r="AE27" s="19">
        <v>1.22</v>
      </c>
      <c r="AF27">
        <v>0</v>
      </c>
      <c r="AG27">
        <v>0</v>
      </c>
      <c r="AH27">
        <v>0</v>
      </c>
      <c r="AI27">
        <v>581299.72</v>
      </c>
    </row>
    <row r="28" spans="1:35" x14ac:dyDescent="0.2">
      <c r="A28" t="s">
        <v>34</v>
      </c>
      <c r="B28" t="s">
        <v>43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 s="19">
        <v>2980.26</v>
      </c>
      <c r="M28" s="19">
        <v>1741931.38</v>
      </c>
      <c r="N28" s="19">
        <v>294111.25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 s="6">
        <v>0</v>
      </c>
      <c r="AA28" s="6">
        <v>0</v>
      </c>
      <c r="AB28" s="6">
        <v>0</v>
      </c>
      <c r="AC28" s="6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2039022.88</v>
      </c>
    </row>
    <row r="29" spans="1:35" x14ac:dyDescent="0.2">
      <c r="A29" t="s">
        <v>10</v>
      </c>
      <c r="B29" t="s">
        <v>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 s="6">
        <v>32969.93</v>
      </c>
      <c r="M29" s="6">
        <v>6462755</v>
      </c>
      <c r="N29" s="6">
        <v>1993754.5</v>
      </c>
      <c r="O29">
        <v>23613.68</v>
      </c>
      <c r="P29">
        <v>2837</v>
      </c>
      <c r="Q29">
        <v>730.13</v>
      </c>
      <c r="R29">
        <v>58839.43</v>
      </c>
      <c r="S29">
        <v>-27.19</v>
      </c>
      <c r="T29">
        <v>968.21</v>
      </c>
      <c r="U29">
        <v>204340.58</v>
      </c>
      <c r="V29">
        <v>57973.34</v>
      </c>
      <c r="W29">
        <v>-1478.7</v>
      </c>
      <c r="X29">
        <v>1232100</v>
      </c>
      <c r="Y29">
        <v>112146.38</v>
      </c>
      <c r="Z29" s="6">
        <v>581299.68999999994</v>
      </c>
      <c r="AA29" s="6">
        <v>2039022.88</v>
      </c>
      <c r="AB29" s="6">
        <v>0</v>
      </c>
      <c r="AC29" s="6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12801844.84</v>
      </c>
    </row>
    <row r="30" spans="1:35" x14ac:dyDescent="0.2">
      <c r="A30" t="s">
        <v>46</v>
      </c>
      <c r="B30" t="s">
        <v>94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 s="6">
        <v>0</v>
      </c>
      <c r="AA30" s="6">
        <v>0</v>
      </c>
      <c r="AB30" s="6">
        <v>9949302</v>
      </c>
      <c r="AC30" s="6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9949302</v>
      </c>
    </row>
    <row r="31" spans="1:35" x14ac:dyDescent="0.2">
      <c r="A31" t="s">
        <v>11</v>
      </c>
      <c r="B31" t="s">
        <v>44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 s="6">
        <v>0</v>
      </c>
      <c r="AA31" s="6">
        <v>0</v>
      </c>
      <c r="AB31" s="6">
        <v>2258359</v>
      </c>
      <c r="AC31" s="6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2258359</v>
      </c>
    </row>
    <row r="32" spans="1:35" x14ac:dyDescent="0.2">
      <c r="A32" t="s">
        <v>12</v>
      </c>
      <c r="B32" t="s">
        <v>45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1259937.25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 s="6">
        <v>0</v>
      </c>
      <c r="AA32" s="6">
        <v>0</v>
      </c>
      <c r="AB32" s="6">
        <v>594182.68999999994</v>
      </c>
      <c r="AC32" s="6">
        <v>0</v>
      </c>
      <c r="AD32">
        <v>0</v>
      </c>
      <c r="AE32">
        <v>0</v>
      </c>
      <c r="AF32">
        <v>0</v>
      </c>
      <c r="AG32">
        <v>58212.160000000003</v>
      </c>
      <c r="AH32">
        <v>773246.63</v>
      </c>
      <c r="AI32">
        <v>2685578.72</v>
      </c>
    </row>
    <row r="33" spans="1:35" x14ac:dyDescent="0.2">
      <c r="A33" t="s">
        <v>9</v>
      </c>
      <c r="B33" t="s">
        <v>92</v>
      </c>
      <c r="C33" s="6">
        <v>5476.1</v>
      </c>
      <c r="D33" s="6">
        <v>80827.520000000004</v>
      </c>
      <c r="E33" s="6">
        <v>0</v>
      </c>
      <c r="F33">
        <v>0</v>
      </c>
      <c r="G33">
        <v>0</v>
      </c>
      <c r="H33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 s="6">
        <v>0</v>
      </c>
      <c r="AA33" s="6">
        <v>0</v>
      </c>
      <c r="AB33" s="6">
        <v>0</v>
      </c>
      <c r="AC33" s="6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86303.63</v>
      </c>
    </row>
    <row r="34" spans="1:35" x14ac:dyDescent="0.2">
      <c r="A34" t="s">
        <v>35</v>
      </c>
      <c r="B34" t="s">
        <v>93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86303.63</v>
      </c>
      <c r="AG34">
        <v>0</v>
      </c>
      <c r="AH34">
        <v>0</v>
      </c>
      <c r="AI34">
        <v>86303.63</v>
      </c>
    </row>
    <row r="35" spans="1:35" x14ac:dyDescent="0.2">
      <c r="A35" t="s">
        <v>21</v>
      </c>
      <c r="B35" t="s">
        <v>3</v>
      </c>
      <c r="C35">
        <v>27937.63</v>
      </c>
      <c r="D35">
        <v>1796864.5</v>
      </c>
      <c r="E35">
        <v>314657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>
        <v>0</v>
      </c>
      <c r="AE35">
        <v>0</v>
      </c>
      <c r="AF35" s="6">
        <v>0</v>
      </c>
      <c r="AG35" s="6">
        <v>0</v>
      </c>
      <c r="AH35" s="6">
        <v>0</v>
      </c>
      <c r="AI35">
        <v>2139459.13</v>
      </c>
    </row>
    <row r="36" spans="1:35" x14ac:dyDescent="0.2">
      <c r="A36" t="s">
        <v>5</v>
      </c>
      <c r="B36" t="s">
        <v>5</v>
      </c>
      <c r="C36">
        <v>33936.160000000003</v>
      </c>
      <c r="D36">
        <v>1900783.27</v>
      </c>
      <c r="E36">
        <v>314657</v>
      </c>
      <c r="F36">
        <v>325641.59000000003</v>
      </c>
      <c r="G36">
        <v>6660029.5</v>
      </c>
      <c r="H36">
        <v>18212366</v>
      </c>
      <c r="I36">
        <v>325641.59000000003</v>
      </c>
      <c r="J36">
        <v>6657192.5</v>
      </c>
      <c r="K36">
        <v>18212365.989999998</v>
      </c>
      <c r="L36">
        <v>35950.19</v>
      </c>
      <c r="M36">
        <v>8204686.3799999999</v>
      </c>
      <c r="N36">
        <v>3547803</v>
      </c>
      <c r="O36">
        <v>23613.68</v>
      </c>
      <c r="P36">
        <v>2837</v>
      </c>
      <c r="Q36">
        <v>730.13</v>
      </c>
      <c r="R36">
        <v>58839.43</v>
      </c>
      <c r="S36">
        <v>-27.19</v>
      </c>
      <c r="T36">
        <v>968.21</v>
      </c>
      <c r="U36">
        <v>204340.58</v>
      </c>
      <c r="V36">
        <v>57973.34</v>
      </c>
      <c r="W36">
        <v>-1478.7</v>
      </c>
      <c r="X36">
        <v>1232100</v>
      </c>
      <c r="Y36">
        <v>112146.38</v>
      </c>
      <c r="Z36">
        <v>581299.68999999994</v>
      </c>
      <c r="AA36">
        <v>2039022.88</v>
      </c>
      <c r="AB36">
        <v>12801843.689999999</v>
      </c>
      <c r="AC36">
        <v>9949302.3000000007</v>
      </c>
      <c r="AD36">
        <v>2258359.12</v>
      </c>
      <c r="AE36">
        <v>2685578.72</v>
      </c>
      <c r="AF36">
        <v>86303.63</v>
      </c>
      <c r="AG36">
        <v>86303.63</v>
      </c>
      <c r="AH36">
        <v>2139459.08</v>
      </c>
      <c r="AI36">
        <v>98750568.75</v>
      </c>
    </row>
    <row r="38" spans="1:35" x14ac:dyDescent="0.2">
      <c r="G38" s="7"/>
      <c r="H38" s="7"/>
    </row>
    <row r="39" spans="1:35" x14ac:dyDescent="0.2">
      <c r="F39" s="7"/>
      <c r="G39" s="7"/>
      <c r="H39" s="7"/>
      <c r="K39" s="7"/>
    </row>
    <row r="40" spans="1:35" x14ac:dyDescent="0.2">
      <c r="F40" s="7"/>
      <c r="G40" s="7"/>
      <c r="H40" s="7"/>
      <c r="J40" s="42"/>
      <c r="K40" s="7"/>
      <c r="L40" s="1"/>
      <c r="Q40" s="5"/>
      <c r="R40" s="5"/>
      <c r="S40" s="5"/>
      <c r="T40" s="5"/>
      <c r="U40" s="5"/>
      <c r="V40" s="5"/>
      <c r="W40" s="5"/>
    </row>
    <row r="41" spans="1:35" x14ac:dyDescent="0.2">
      <c r="F41" s="7"/>
      <c r="G41" s="7"/>
      <c r="H41" s="7"/>
      <c r="K41" s="7"/>
    </row>
    <row r="42" spans="1:35" ht="15.75" x14ac:dyDescent="0.25">
      <c r="A42" s="13" t="s">
        <v>47</v>
      </c>
      <c r="B42" s="13"/>
      <c r="D42" s="1"/>
      <c r="E42" s="1"/>
      <c r="F42" s="7"/>
      <c r="G42" s="8"/>
      <c r="K42" s="7"/>
    </row>
    <row r="43" spans="1:35" ht="26.25" x14ac:dyDescent="0.25">
      <c r="A43" s="14" t="s">
        <v>49</v>
      </c>
      <c r="B43" s="14">
        <f>SUM(I13:K15)-SUM(L28:N28)</f>
        <v>9749416.709999999</v>
      </c>
      <c r="F43" s="1"/>
      <c r="G43" s="8"/>
      <c r="J43" s="1"/>
    </row>
    <row r="44" spans="1:35" ht="15.75" x14ac:dyDescent="0.25">
      <c r="A44" s="14" t="s">
        <v>48</v>
      </c>
      <c r="B44" s="15">
        <f>SUM(I18:K27,C16:E16,F17:H17,L28:N28,AC18:AE27)</f>
        <v>4312365.4799999995</v>
      </c>
      <c r="G44" s="8"/>
      <c r="J44" s="8"/>
    </row>
    <row r="45" spans="1:35" ht="15.75" x14ac:dyDescent="0.25">
      <c r="A45" s="14" t="s">
        <v>13</v>
      </c>
      <c r="B45" s="14">
        <f>+B44+B43</f>
        <v>14061782.189999998</v>
      </c>
      <c r="H45" s="8"/>
      <c r="J45" s="8"/>
      <c r="O45" s="1"/>
    </row>
    <row r="46" spans="1:35" ht="15.75" x14ac:dyDescent="0.25">
      <c r="H46" s="8"/>
      <c r="J46" s="8"/>
    </row>
    <row r="47" spans="1:35" ht="15.75" x14ac:dyDescent="0.25">
      <c r="H47" s="8"/>
      <c r="J47" s="8"/>
    </row>
    <row r="48" spans="1:35" ht="15.75" x14ac:dyDescent="0.25">
      <c r="H48" s="8"/>
      <c r="J48" s="8"/>
    </row>
    <row r="49" spans="7:11" ht="15.75" x14ac:dyDescent="0.25">
      <c r="G49" s="8"/>
      <c r="K49" s="8"/>
    </row>
    <row r="50" spans="7:11" ht="15.75" x14ac:dyDescent="0.25">
      <c r="H50" s="8"/>
      <c r="K50" s="8"/>
    </row>
    <row r="51" spans="7:11" ht="15.75" x14ac:dyDescent="0.25">
      <c r="H51" s="8"/>
      <c r="K51" s="8"/>
    </row>
    <row r="52" spans="7:11" ht="15.75" x14ac:dyDescent="0.25">
      <c r="H52" s="8"/>
      <c r="K52" s="8"/>
    </row>
    <row r="53" spans="7:11" ht="15.75" x14ac:dyDescent="0.25">
      <c r="H53" s="8"/>
      <c r="J53" s="8"/>
    </row>
    <row r="54" spans="7:11" ht="15.75" x14ac:dyDescent="0.25">
      <c r="G54" s="8"/>
      <c r="K54" s="8"/>
    </row>
    <row r="55" spans="7:11" ht="15.75" x14ac:dyDescent="0.25">
      <c r="H55" s="8"/>
      <c r="K55" s="8"/>
    </row>
    <row r="56" spans="7:11" ht="15.75" x14ac:dyDescent="0.25">
      <c r="H56" s="8"/>
      <c r="K56" s="8"/>
    </row>
    <row r="57" spans="7:11" ht="15.75" x14ac:dyDescent="0.25">
      <c r="G57" s="8"/>
      <c r="K57" s="8"/>
    </row>
    <row r="58" spans="7:11" ht="15.75" x14ac:dyDescent="0.25">
      <c r="G58" s="8"/>
      <c r="J58" s="8"/>
    </row>
    <row r="59" spans="7:11" ht="15.75" x14ac:dyDescent="0.25">
      <c r="G59" s="8"/>
      <c r="K59" s="8"/>
    </row>
    <row r="60" spans="7:11" ht="15.75" x14ac:dyDescent="0.25">
      <c r="G60" s="8"/>
      <c r="K60" s="8"/>
    </row>
    <row r="61" spans="7:11" ht="15.75" x14ac:dyDescent="0.25">
      <c r="J61" s="8"/>
    </row>
    <row r="62" spans="7:11" ht="15.75" x14ac:dyDescent="0.25">
      <c r="J62" s="8"/>
    </row>
    <row r="63" spans="7:11" ht="15.75" x14ac:dyDescent="0.25">
      <c r="J63" s="8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"/>
  <sheetViews>
    <sheetView zoomScale="75" zoomScaleNormal="75" workbookViewId="0">
      <pane xSplit="2" ySplit="3" topLeftCell="C4" activePane="bottomRight" state="frozen"/>
      <selection activeCell="E44" sqref="E44"/>
      <selection pane="topRight" activeCell="E44" sqref="E44"/>
      <selection pane="bottomLeft" activeCell="E44" sqref="E44"/>
      <selection pane="bottomRight"/>
    </sheetView>
  </sheetViews>
  <sheetFormatPr defaultRowHeight="12.75" x14ac:dyDescent="0.2"/>
  <cols>
    <col min="1" max="1" width="19.5703125" customWidth="1"/>
    <col min="2" max="2" width="15.85546875" customWidth="1"/>
    <col min="3" max="33" width="9.7109375" customWidth="1"/>
  </cols>
  <sheetData>
    <row r="1" spans="1:35" x14ac:dyDescent="0.2">
      <c r="A1" s="2" t="s">
        <v>107</v>
      </c>
    </row>
    <row r="2" spans="1:35" x14ac:dyDescent="0.2">
      <c r="B2" s="2"/>
    </row>
    <row r="3" spans="1:35" x14ac:dyDescent="0.2">
      <c r="B3" t="s">
        <v>0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80</v>
      </c>
      <c r="M3" t="s">
        <v>81</v>
      </c>
      <c r="N3" t="s">
        <v>82</v>
      </c>
      <c r="O3" t="s">
        <v>1</v>
      </c>
      <c r="P3" t="s">
        <v>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88</v>
      </c>
      <c r="W3" t="s">
        <v>89</v>
      </c>
      <c r="X3" t="s">
        <v>90</v>
      </c>
      <c r="Y3" t="s">
        <v>91</v>
      </c>
      <c r="Z3" t="s">
        <v>42</v>
      </c>
      <c r="AA3" t="s">
        <v>43</v>
      </c>
      <c r="AB3" t="s">
        <v>4</v>
      </c>
      <c r="AC3" t="s">
        <v>94</v>
      </c>
      <c r="AD3" t="s">
        <v>44</v>
      </c>
      <c r="AE3" t="s">
        <v>45</v>
      </c>
      <c r="AF3" t="s">
        <v>92</v>
      </c>
      <c r="AG3" t="s">
        <v>93</v>
      </c>
      <c r="AH3" t="s">
        <v>3</v>
      </c>
      <c r="AI3" t="s">
        <v>5</v>
      </c>
    </row>
    <row r="4" spans="1:35" x14ac:dyDescent="0.2">
      <c r="A4" t="s">
        <v>36</v>
      </c>
      <c r="B4" t="s">
        <v>71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1383.3</v>
      </c>
      <c r="J4">
        <v>14597.56</v>
      </c>
      <c r="K4">
        <v>5193.9399999999996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12718.17</v>
      </c>
      <c r="AD4">
        <v>0.11</v>
      </c>
      <c r="AE4">
        <v>43.08</v>
      </c>
      <c r="AF4">
        <v>0</v>
      </c>
      <c r="AG4">
        <v>0</v>
      </c>
      <c r="AH4">
        <v>0</v>
      </c>
      <c r="AI4">
        <v>33936.160000000003</v>
      </c>
    </row>
    <row r="5" spans="1:35" x14ac:dyDescent="0.2">
      <c r="A5" t="s">
        <v>37</v>
      </c>
      <c r="B5" t="s">
        <v>72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9149.65</v>
      </c>
      <c r="J5">
        <v>796635.5</v>
      </c>
      <c r="K5">
        <v>299808.40999999997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 s="6">
        <v>0</v>
      </c>
      <c r="AA5" s="6">
        <v>0</v>
      </c>
      <c r="AB5" s="6">
        <v>0</v>
      </c>
      <c r="AC5" s="6">
        <v>500838.03</v>
      </c>
      <c r="AD5" s="6">
        <v>4.51</v>
      </c>
      <c r="AE5" s="6">
        <v>294347.21999999997</v>
      </c>
      <c r="AF5">
        <v>0</v>
      </c>
      <c r="AG5">
        <v>0</v>
      </c>
      <c r="AH5">
        <v>0</v>
      </c>
      <c r="AI5">
        <v>1900783.31</v>
      </c>
    </row>
    <row r="6" spans="1:35" x14ac:dyDescent="0.2">
      <c r="A6" t="s">
        <v>38</v>
      </c>
      <c r="B6" t="s">
        <v>73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732.17</v>
      </c>
      <c r="J6">
        <v>22260.94</v>
      </c>
      <c r="K6">
        <v>235765.33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s="6">
        <v>0</v>
      </c>
      <c r="AA6" s="6">
        <v>0</v>
      </c>
      <c r="AB6" s="6">
        <v>0</v>
      </c>
      <c r="AC6" s="6">
        <v>51449.36</v>
      </c>
      <c r="AD6" s="6">
        <v>16.8</v>
      </c>
      <c r="AE6" s="6">
        <v>4432.41</v>
      </c>
      <c r="AF6">
        <v>0</v>
      </c>
      <c r="AG6">
        <v>0</v>
      </c>
      <c r="AH6">
        <v>0</v>
      </c>
      <c r="AI6">
        <v>314657.01</v>
      </c>
    </row>
    <row r="7" spans="1:35" x14ac:dyDescent="0.2">
      <c r="A7" t="s">
        <v>39</v>
      </c>
      <c r="B7" t="s">
        <v>74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35027.53</v>
      </c>
      <c r="J7">
        <v>164985.89000000001</v>
      </c>
      <c r="K7">
        <v>20668.78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s="6">
        <v>0</v>
      </c>
      <c r="AA7" s="6">
        <v>0</v>
      </c>
      <c r="AB7" s="6">
        <v>0</v>
      </c>
      <c r="AC7" s="6">
        <v>52576.52</v>
      </c>
      <c r="AD7" s="6">
        <v>0.57999999999999996</v>
      </c>
      <c r="AE7" s="6">
        <v>335.83</v>
      </c>
      <c r="AF7">
        <v>0</v>
      </c>
      <c r="AG7" s="19">
        <v>0</v>
      </c>
      <c r="AH7" s="19">
        <v>52046.46</v>
      </c>
      <c r="AI7">
        <v>325641.59000000003</v>
      </c>
    </row>
    <row r="8" spans="1:35" x14ac:dyDescent="0.2">
      <c r="A8" t="s">
        <v>41</v>
      </c>
      <c r="B8" t="s">
        <v>75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62384.85</v>
      </c>
      <c r="J8">
        <v>2006594.5</v>
      </c>
      <c r="K8">
        <v>1502184.5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 s="6">
        <v>0</v>
      </c>
      <c r="AA8" s="6">
        <v>0</v>
      </c>
      <c r="AB8" s="6">
        <v>0</v>
      </c>
      <c r="AC8" s="6">
        <v>1355147.88</v>
      </c>
      <c r="AD8" s="6">
        <v>126.87</v>
      </c>
      <c r="AE8" s="6">
        <v>763925.81</v>
      </c>
      <c r="AF8">
        <v>0</v>
      </c>
      <c r="AG8" s="19">
        <v>0</v>
      </c>
      <c r="AH8" s="19">
        <v>969664.88</v>
      </c>
      <c r="AI8">
        <v>6660029.29</v>
      </c>
    </row>
    <row r="9" spans="1:35" x14ac:dyDescent="0.2">
      <c r="A9" t="s">
        <v>40</v>
      </c>
      <c r="B9" t="s">
        <v>76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85711.23</v>
      </c>
      <c r="J9">
        <v>1328837.5</v>
      </c>
      <c r="K9">
        <v>4820635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 s="6">
        <v>0</v>
      </c>
      <c r="AA9" s="6">
        <v>0</v>
      </c>
      <c r="AB9" s="6">
        <v>0</v>
      </c>
      <c r="AC9" s="6">
        <v>7742341</v>
      </c>
      <c r="AD9" s="6">
        <v>2258210.25</v>
      </c>
      <c r="AE9" s="6">
        <v>1604037.75</v>
      </c>
      <c r="AF9">
        <v>0</v>
      </c>
      <c r="AG9" s="19">
        <v>28091.47</v>
      </c>
      <c r="AH9" s="19">
        <v>344501.13</v>
      </c>
      <c r="AI9">
        <v>18212365.329999998</v>
      </c>
    </row>
    <row r="10" spans="1:35" x14ac:dyDescent="0.2">
      <c r="A10" t="s">
        <v>24</v>
      </c>
      <c r="B10" t="s">
        <v>77</v>
      </c>
      <c r="C10">
        <v>0</v>
      </c>
      <c r="D10">
        <v>0</v>
      </c>
      <c r="E10">
        <v>0</v>
      </c>
      <c r="F10">
        <v>325641.59000000003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>
        <v>0</v>
      </c>
      <c r="AG10">
        <v>0</v>
      </c>
      <c r="AH10">
        <v>0</v>
      </c>
      <c r="AI10">
        <v>325641.59000000003</v>
      </c>
    </row>
    <row r="11" spans="1:35" x14ac:dyDescent="0.2">
      <c r="A11" t="s">
        <v>25</v>
      </c>
      <c r="B11" t="s">
        <v>78</v>
      </c>
      <c r="C11">
        <v>0</v>
      </c>
      <c r="D11">
        <v>0</v>
      </c>
      <c r="E11">
        <v>0</v>
      </c>
      <c r="F11">
        <v>0</v>
      </c>
      <c r="G11">
        <v>6657192.5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>
        <v>0</v>
      </c>
      <c r="AG11">
        <v>0</v>
      </c>
      <c r="AH11">
        <v>0</v>
      </c>
      <c r="AI11">
        <v>6657192.5</v>
      </c>
    </row>
    <row r="12" spans="1:35" x14ac:dyDescent="0.2">
      <c r="A12" t="s">
        <v>26</v>
      </c>
      <c r="B12" t="s">
        <v>79</v>
      </c>
      <c r="C12">
        <v>0</v>
      </c>
      <c r="D12">
        <v>0</v>
      </c>
      <c r="E12">
        <v>0</v>
      </c>
      <c r="F12">
        <v>0</v>
      </c>
      <c r="G12">
        <v>0</v>
      </c>
      <c r="H12">
        <v>18212366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>
        <v>0</v>
      </c>
      <c r="AG12">
        <v>0</v>
      </c>
      <c r="AH12">
        <v>0</v>
      </c>
      <c r="AI12">
        <v>18212366</v>
      </c>
    </row>
    <row r="13" spans="1:35" x14ac:dyDescent="0.2">
      <c r="A13" t="s">
        <v>6</v>
      </c>
      <c r="B13" t="s">
        <v>80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35950.19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>
        <v>0</v>
      </c>
      <c r="AG13">
        <v>0</v>
      </c>
      <c r="AH13">
        <v>0</v>
      </c>
      <c r="AI13">
        <v>35950.19</v>
      </c>
    </row>
    <row r="14" spans="1:35" x14ac:dyDescent="0.2">
      <c r="A14" t="s">
        <v>7</v>
      </c>
      <c r="B14" t="s">
        <v>81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46771.28</v>
      </c>
      <c r="J14">
        <v>1360678.13</v>
      </c>
      <c r="K14">
        <v>6797237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 s="6">
        <v>0</v>
      </c>
      <c r="AA14" s="6">
        <v>0</v>
      </c>
      <c r="AB14" s="6">
        <v>0</v>
      </c>
      <c r="AC14" s="6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8204686.4100000001</v>
      </c>
    </row>
    <row r="15" spans="1:35" x14ac:dyDescent="0.2">
      <c r="A15" t="s">
        <v>8</v>
      </c>
      <c r="B15" t="s">
        <v>82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52583.06</v>
      </c>
      <c r="J15">
        <v>648996.18999999994</v>
      </c>
      <c r="K15">
        <v>2846223.75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 s="6">
        <v>0</v>
      </c>
      <c r="AA15" s="6">
        <v>0</v>
      </c>
      <c r="AB15" s="6">
        <v>0</v>
      </c>
      <c r="AC15" s="6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3547803</v>
      </c>
    </row>
    <row r="16" spans="1:35" x14ac:dyDescent="0.2">
      <c r="A16" t="s">
        <v>22</v>
      </c>
      <c r="B16" t="s">
        <v>1</v>
      </c>
      <c r="C16">
        <v>522.42999999999995</v>
      </c>
      <c r="D16">
        <v>23091.25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 s="6">
        <v>0</v>
      </c>
      <c r="AA16" s="6">
        <v>0</v>
      </c>
      <c r="AB16" s="6">
        <v>0</v>
      </c>
      <c r="AC16" s="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23613.68</v>
      </c>
    </row>
    <row r="17" spans="1:35" x14ac:dyDescent="0.2">
      <c r="A17" t="s">
        <v>27</v>
      </c>
      <c r="B17" t="s">
        <v>2</v>
      </c>
      <c r="C17">
        <v>0</v>
      </c>
      <c r="D17">
        <v>0</v>
      </c>
      <c r="E17">
        <v>0</v>
      </c>
      <c r="F17" s="6">
        <v>0</v>
      </c>
      <c r="G17" s="6">
        <v>2837</v>
      </c>
      <c r="H17" s="6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 s="6">
        <v>0</v>
      </c>
      <c r="AA17" s="6">
        <v>0</v>
      </c>
      <c r="AB17" s="6">
        <v>0</v>
      </c>
      <c r="AC17" s="6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2837</v>
      </c>
    </row>
    <row r="18" spans="1:35" x14ac:dyDescent="0.2">
      <c r="A18" t="s">
        <v>28</v>
      </c>
      <c r="B18" t="s">
        <v>83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-56.91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 s="6">
        <v>0</v>
      </c>
      <c r="AA18" s="6">
        <v>0</v>
      </c>
      <c r="AB18" s="6">
        <v>0</v>
      </c>
      <c r="AC18" s="6">
        <v>787.04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730.13</v>
      </c>
    </row>
    <row r="19" spans="1:35" x14ac:dyDescent="0.2">
      <c r="A19" t="s">
        <v>23</v>
      </c>
      <c r="B19" t="s">
        <v>84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-177.54</v>
      </c>
      <c r="J19">
        <v>3508.75</v>
      </c>
      <c r="K19">
        <v>6786.41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 s="6">
        <v>0</v>
      </c>
      <c r="AA19" s="6">
        <v>0</v>
      </c>
      <c r="AB19" s="6">
        <v>0</v>
      </c>
      <c r="AC19" s="6">
        <v>43327.59</v>
      </c>
      <c r="AD19">
        <v>0</v>
      </c>
      <c r="AE19">
        <v>5394.22</v>
      </c>
      <c r="AF19">
        <v>0</v>
      </c>
      <c r="AG19">
        <v>0</v>
      </c>
      <c r="AH19">
        <v>0</v>
      </c>
      <c r="AI19">
        <v>58839.43</v>
      </c>
    </row>
    <row r="20" spans="1:35" x14ac:dyDescent="0.2">
      <c r="A20" t="s">
        <v>29</v>
      </c>
      <c r="B20" t="s">
        <v>85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-32.909999999999997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 s="6">
        <v>0</v>
      </c>
      <c r="AA20" s="6">
        <v>0</v>
      </c>
      <c r="AB20" s="6">
        <v>0</v>
      </c>
      <c r="AC20" s="6">
        <v>5.72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-27.19</v>
      </c>
    </row>
    <row r="21" spans="1:35" x14ac:dyDescent="0.2">
      <c r="A21" t="s">
        <v>30</v>
      </c>
      <c r="B21" t="s">
        <v>86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-1384.78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 s="6">
        <v>0</v>
      </c>
      <c r="AA21" s="6">
        <v>0</v>
      </c>
      <c r="AB21" s="6">
        <v>0</v>
      </c>
      <c r="AC21" s="6">
        <v>2352.9899999999998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968.21</v>
      </c>
    </row>
    <row r="22" spans="1:35" x14ac:dyDescent="0.2">
      <c r="A22" t="s">
        <v>31</v>
      </c>
      <c r="B22" t="s">
        <v>87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-366.98</v>
      </c>
      <c r="J22">
        <v>10724.5</v>
      </c>
      <c r="K22">
        <v>44504.5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 s="6">
        <v>0</v>
      </c>
      <c r="AA22" s="6">
        <v>0</v>
      </c>
      <c r="AB22" s="6">
        <v>0</v>
      </c>
      <c r="AC22" s="6">
        <v>137234.5</v>
      </c>
      <c r="AD22">
        <v>0</v>
      </c>
      <c r="AE22">
        <v>12244.06</v>
      </c>
      <c r="AF22">
        <v>0</v>
      </c>
      <c r="AG22">
        <v>0</v>
      </c>
      <c r="AH22">
        <v>0</v>
      </c>
      <c r="AI22">
        <v>204340.58</v>
      </c>
    </row>
    <row r="23" spans="1:35" x14ac:dyDescent="0.2">
      <c r="A23" t="s">
        <v>32</v>
      </c>
      <c r="B23" t="s">
        <v>88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-3511.04</v>
      </c>
      <c r="J23">
        <v>3742.75</v>
      </c>
      <c r="K23">
        <v>6401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s="6">
        <v>0</v>
      </c>
      <c r="AA23" s="6">
        <v>0</v>
      </c>
      <c r="AB23" s="6">
        <v>0</v>
      </c>
      <c r="AC23" s="6">
        <v>50523.5</v>
      </c>
      <c r="AD23">
        <v>0</v>
      </c>
      <c r="AE23">
        <v>817.13</v>
      </c>
      <c r="AF23">
        <v>0</v>
      </c>
      <c r="AG23">
        <v>0</v>
      </c>
      <c r="AH23">
        <v>0</v>
      </c>
      <c r="AI23">
        <v>57973.34</v>
      </c>
    </row>
    <row r="24" spans="1:35" x14ac:dyDescent="0.2">
      <c r="A24" t="s">
        <v>59</v>
      </c>
      <c r="B24" t="s">
        <v>89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-1478.7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 s="6">
        <v>0</v>
      </c>
      <c r="AA24" s="6">
        <v>0</v>
      </c>
      <c r="AB24" s="6">
        <v>0</v>
      </c>
      <c r="AC24" s="6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-1478.7</v>
      </c>
    </row>
    <row r="25" spans="1:35" x14ac:dyDescent="0.2">
      <c r="A25" t="s">
        <v>60</v>
      </c>
      <c r="B25" t="s">
        <v>90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3829.87</v>
      </c>
      <c r="J25">
        <v>204866.13</v>
      </c>
      <c r="K25">
        <v>1023404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 s="6">
        <v>0</v>
      </c>
      <c r="AA25" s="6">
        <v>0</v>
      </c>
      <c r="AB25" s="6">
        <v>0</v>
      </c>
      <c r="AC25" s="6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1232099.99</v>
      </c>
    </row>
    <row r="26" spans="1:35" x14ac:dyDescent="0.2">
      <c r="A26" t="s">
        <v>61</v>
      </c>
      <c r="B26" t="s">
        <v>91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-1665</v>
      </c>
      <c r="J26">
        <v>21132.63</v>
      </c>
      <c r="K26">
        <v>92678.75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 s="6">
        <v>0</v>
      </c>
      <c r="AA26" s="6">
        <v>0</v>
      </c>
      <c r="AB26" s="6">
        <v>0</v>
      </c>
      <c r="AC26" s="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112146.38</v>
      </c>
    </row>
    <row r="27" spans="1:35" x14ac:dyDescent="0.2">
      <c r="A27" t="s">
        <v>33</v>
      </c>
      <c r="B27" t="s">
        <v>42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792.33</v>
      </c>
      <c r="J27">
        <v>69631.55</v>
      </c>
      <c r="K27">
        <v>510874.63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s="6">
        <v>0</v>
      </c>
      <c r="AA27" s="6">
        <v>0</v>
      </c>
      <c r="AB27" s="6">
        <v>0</v>
      </c>
      <c r="AC27" s="6">
        <v>0</v>
      </c>
      <c r="AD27">
        <v>0</v>
      </c>
      <c r="AE27">
        <v>1.22</v>
      </c>
      <c r="AF27">
        <v>0</v>
      </c>
      <c r="AG27">
        <v>0</v>
      </c>
      <c r="AH27">
        <v>0</v>
      </c>
      <c r="AI27">
        <v>581299.72</v>
      </c>
    </row>
    <row r="28" spans="1:35" x14ac:dyDescent="0.2">
      <c r="A28" t="s">
        <v>34</v>
      </c>
      <c r="B28" t="s">
        <v>43</v>
      </c>
      <c r="C28">
        <v>0</v>
      </c>
      <c r="D28">
        <v>0</v>
      </c>
      <c r="E28">
        <v>0</v>
      </c>
      <c r="F28" s="6">
        <v>0</v>
      </c>
      <c r="G28" s="6">
        <v>0</v>
      </c>
      <c r="H28" s="6">
        <v>0</v>
      </c>
      <c r="I28">
        <v>0</v>
      </c>
      <c r="J28">
        <v>0</v>
      </c>
      <c r="K28">
        <v>0</v>
      </c>
      <c r="L28">
        <v>2980.26</v>
      </c>
      <c r="M28">
        <v>1741931.38</v>
      </c>
      <c r="N28">
        <v>294111.25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 s="6">
        <v>0</v>
      </c>
      <c r="AA28" s="6">
        <v>0</v>
      </c>
      <c r="AB28" s="6">
        <v>0</v>
      </c>
      <c r="AC28" s="6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2039022.88</v>
      </c>
    </row>
    <row r="29" spans="1:35" x14ac:dyDescent="0.2">
      <c r="A29" t="s">
        <v>10</v>
      </c>
      <c r="B29" t="s">
        <v>4</v>
      </c>
      <c r="C29">
        <v>0</v>
      </c>
      <c r="D29">
        <v>0</v>
      </c>
      <c r="E29">
        <v>0</v>
      </c>
      <c r="F29" s="6">
        <v>0</v>
      </c>
      <c r="G29" s="6">
        <v>0</v>
      </c>
      <c r="H29" s="6">
        <v>0</v>
      </c>
      <c r="I29">
        <v>0</v>
      </c>
      <c r="J29">
        <v>0</v>
      </c>
      <c r="K29">
        <v>0</v>
      </c>
      <c r="L29">
        <v>32969.93</v>
      </c>
      <c r="M29">
        <v>6462755</v>
      </c>
      <c r="N29">
        <v>1993754.5</v>
      </c>
      <c r="O29">
        <v>23613.68</v>
      </c>
      <c r="P29">
        <v>2837</v>
      </c>
      <c r="Q29">
        <v>730.13</v>
      </c>
      <c r="R29">
        <v>58839.43</v>
      </c>
      <c r="S29">
        <v>-27.19</v>
      </c>
      <c r="T29">
        <v>968.21</v>
      </c>
      <c r="U29">
        <v>204340.58</v>
      </c>
      <c r="V29">
        <v>57973.34</v>
      </c>
      <c r="W29">
        <v>-1478.7</v>
      </c>
      <c r="X29">
        <v>1232100</v>
      </c>
      <c r="Y29">
        <v>112146.38</v>
      </c>
      <c r="Z29" s="6">
        <v>581299.68999999994</v>
      </c>
      <c r="AA29" s="6">
        <v>2039022.88</v>
      </c>
      <c r="AB29" s="6">
        <v>0</v>
      </c>
      <c r="AC29" s="6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12801844.84</v>
      </c>
    </row>
    <row r="30" spans="1:35" x14ac:dyDescent="0.2">
      <c r="A30" t="s">
        <v>46</v>
      </c>
      <c r="B30" t="s">
        <v>94</v>
      </c>
      <c r="C30">
        <v>0</v>
      </c>
      <c r="D30">
        <v>0</v>
      </c>
      <c r="E30">
        <v>0</v>
      </c>
      <c r="F30" s="6">
        <v>0</v>
      </c>
      <c r="G30" s="6">
        <v>0</v>
      </c>
      <c r="H30" s="6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 s="6">
        <v>0</v>
      </c>
      <c r="AA30" s="6">
        <v>0</v>
      </c>
      <c r="AB30" s="6">
        <v>9949302</v>
      </c>
      <c r="AC30" s="6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9949302</v>
      </c>
    </row>
    <row r="31" spans="1:35" x14ac:dyDescent="0.2">
      <c r="A31" t="s">
        <v>11</v>
      </c>
      <c r="B31" t="s">
        <v>44</v>
      </c>
      <c r="C31">
        <v>0</v>
      </c>
      <c r="D31">
        <v>0</v>
      </c>
      <c r="E31">
        <v>0</v>
      </c>
      <c r="F31" s="6">
        <v>0</v>
      </c>
      <c r="G31" s="6">
        <v>0</v>
      </c>
      <c r="H31" s="6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 s="6">
        <v>0</v>
      </c>
      <c r="AA31" s="6">
        <v>0</v>
      </c>
      <c r="AB31" s="6">
        <v>2258359</v>
      </c>
      <c r="AC31" s="6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2258359</v>
      </c>
    </row>
    <row r="32" spans="1:35" x14ac:dyDescent="0.2">
      <c r="A32" t="s">
        <v>12</v>
      </c>
      <c r="B32" t="s">
        <v>45</v>
      </c>
      <c r="C32">
        <v>0</v>
      </c>
      <c r="D32">
        <v>0</v>
      </c>
      <c r="E32">
        <v>0</v>
      </c>
      <c r="F32" s="6">
        <v>0</v>
      </c>
      <c r="G32" s="6">
        <v>0</v>
      </c>
      <c r="H32" s="6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1259937.25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 s="6">
        <v>0</v>
      </c>
      <c r="AA32" s="6">
        <v>0</v>
      </c>
      <c r="AB32" s="6">
        <v>594182.68999999994</v>
      </c>
      <c r="AC32" s="6">
        <v>0</v>
      </c>
      <c r="AD32">
        <v>0</v>
      </c>
      <c r="AE32">
        <v>0</v>
      </c>
      <c r="AF32">
        <v>0</v>
      </c>
      <c r="AG32">
        <v>58212.160000000003</v>
      </c>
      <c r="AH32">
        <v>773246.63</v>
      </c>
      <c r="AI32">
        <v>2685578.72</v>
      </c>
    </row>
    <row r="33" spans="1:35" x14ac:dyDescent="0.2">
      <c r="A33" t="s">
        <v>9</v>
      </c>
      <c r="B33" t="s">
        <v>92</v>
      </c>
      <c r="C33" s="19">
        <v>5476.1</v>
      </c>
      <c r="D33" s="19">
        <v>80827.520000000004</v>
      </c>
      <c r="E33" s="19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 s="6">
        <v>0</v>
      </c>
      <c r="AA33" s="6">
        <v>0</v>
      </c>
      <c r="AB33" s="6">
        <v>0</v>
      </c>
      <c r="AC33" s="6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86303.63</v>
      </c>
    </row>
    <row r="34" spans="1:35" x14ac:dyDescent="0.2">
      <c r="A34" t="s">
        <v>35</v>
      </c>
      <c r="B34" t="s">
        <v>93</v>
      </c>
      <c r="C34" s="19">
        <v>0</v>
      </c>
      <c r="D34" s="19">
        <v>0</v>
      </c>
      <c r="E34" s="19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86303.63</v>
      </c>
      <c r="AG34">
        <v>0</v>
      </c>
      <c r="AH34">
        <v>0</v>
      </c>
      <c r="AI34">
        <v>86303.63</v>
      </c>
    </row>
    <row r="35" spans="1:35" x14ac:dyDescent="0.2">
      <c r="A35" t="s">
        <v>21</v>
      </c>
      <c r="B35" t="s">
        <v>3</v>
      </c>
      <c r="C35" s="19">
        <v>27937.63</v>
      </c>
      <c r="D35" s="19">
        <v>1796864.5</v>
      </c>
      <c r="E35" s="19">
        <v>314657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2139459.13</v>
      </c>
    </row>
    <row r="36" spans="1:35" x14ac:dyDescent="0.2">
      <c r="A36" t="s">
        <v>5</v>
      </c>
      <c r="B36" t="s">
        <v>5</v>
      </c>
      <c r="C36" s="6">
        <v>33936.160000000003</v>
      </c>
      <c r="D36" s="6">
        <v>1900783.27</v>
      </c>
      <c r="E36" s="6">
        <v>314657</v>
      </c>
      <c r="F36">
        <v>325641.59000000003</v>
      </c>
      <c r="G36">
        <v>6660029.5</v>
      </c>
      <c r="H36">
        <v>18212366</v>
      </c>
      <c r="I36">
        <v>325641.59000000003</v>
      </c>
      <c r="J36">
        <v>6657192.5</v>
      </c>
      <c r="K36">
        <v>18212365.989999998</v>
      </c>
      <c r="L36">
        <v>35950.19</v>
      </c>
      <c r="M36">
        <v>8204686.3799999999</v>
      </c>
      <c r="N36">
        <v>3547803</v>
      </c>
      <c r="O36">
        <v>23613.68</v>
      </c>
      <c r="P36">
        <v>2837</v>
      </c>
      <c r="Q36">
        <v>730.13</v>
      </c>
      <c r="R36">
        <v>58839.43</v>
      </c>
      <c r="S36">
        <v>-27.19</v>
      </c>
      <c r="T36">
        <v>968.21</v>
      </c>
      <c r="U36">
        <v>204340.58</v>
      </c>
      <c r="V36">
        <v>57973.34</v>
      </c>
      <c r="W36">
        <v>-1478.7</v>
      </c>
      <c r="X36">
        <v>1232100</v>
      </c>
      <c r="Y36">
        <v>112146.38</v>
      </c>
      <c r="Z36">
        <v>581299.68999999994</v>
      </c>
      <c r="AA36">
        <v>2039022.88</v>
      </c>
      <c r="AB36">
        <v>12801843.689999999</v>
      </c>
      <c r="AC36" s="19">
        <v>9949302.3000000007</v>
      </c>
      <c r="AD36" s="19">
        <v>2258359.12</v>
      </c>
      <c r="AE36" s="19">
        <v>2685578.72</v>
      </c>
      <c r="AF36">
        <v>86303.63</v>
      </c>
      <c r="AG36">
        <v>86303.63</v>
      </c>
      <c r="AH36">
        <v>2139459.08</v>
      </c>
      <c r="AI36">
        <v>98750568.75</v>
      </c>
    </row>
    <row r="38" spans="1:35" x14ac:dyDescent="0.2">
      <c r="G38" s="7"/>
      <c r="H38" s="7"/>
    </row>
    <row r="39" spans="1:35" ht="15.75" x14ac:dyDescent="0.25">
      <c r="F39" s="8"/>
      <c r="G39" s="7"/>
      <c r="H39" s="7"/>
      <c r="K39" s="7"/>
    </row>
    <row r="40" spans="1:35" x14ac:dyDescent="0.2">
      <c r="G40" s="7"/>
      <c r="H40" s="7"/>
      <c r="K40" s="7"/>
      <c r="Q40" s="5"/>
      <c r="R40" s="5"/>
      <c r="S40" s="5"/>
      <c r="T40" s="5"/>
      <c r="U40" s="5"/>
      <c r="V40" s="5"/>
      <c r="W40" s="5"/>
    </row>
    <row r="41" spans="1:35" x14ac:dyDescent="0.2">
      <c r="G41" s="7"/>
      <c r="H41" s="7"/>
      <c r="K41" s="7"/>
    </row>
    <row r="42" spans="1:35" x14ac:dyDescent="0.2">
      <c r="A42" s="13" t="s">
        <v>50</v>
      </c>
      <c r="B42" s="13"/>
      <c r="K42" s="7"/>
    </row>
    <row r="43" spans="1:35" x14ac:dyDescent="0.2">
      <c r="A43" s="14" t="s">
        <v>51</v>
      </c>
      <c r="B43" s="14">
        <f>+AC36</f>
        <v>9949302.3000000007</v>
      </c>
    </row>
    <row r="44" spans="1:35" x14ac:dyDescent="0.2">
      <c r="A44" s="14" t="s">
        <v>19</v>
      </c>
      <c r="B44" s="14">
        <f>+AE36</f>
        <v>2685578.72</v>
      </c>
    </row>
    <row r="45" spans="1:35" ht="15.75" x14ac:dyDescent="0.25">
      <c r="A45" s="14" t="s">
        <v>11</v>
      </c>
      <c r="B45" s="14">
        <f>+AD36</f>
        <v>2258359.12</v>
      </c>
      <c r="F45" s="8"/>
    </row>
    <row r="46" spans="1:35" ht="15.75" x14ac:dyDescent="0.25">
      <c r="A46" s="14" t="s">
        <v>20</v>
      </c>
      <c r="B46" s="21">
        <f>SUM(AG7:AH9)</f>
        <v>1394303.94</v>
      </c>
      <c r="F46" s="8"/>
    </row>
    <row r="47" spans="1:35" ht="15.75" x14ac:dyDescent="0.25">
      <c r="A47" s="14" t="s">
        <v>52</v>
      </c>
      <c r="B47" s="1">
        <f>+-1*SUM(C33:E35)</f>
        <v>-2225762.75</v>
      </c>
      <c r="F47" s="8"/>
      <c r="K47" s="1"/>
    </row>
    <row r="48" spans="1:35" ht="15.75" x14ac:dyDescent="0.25">
      <c r="A48" s="14" t="s">
        <v>53</v>
      </c>
      <c r="B48" s="15">
        <f>SUM(B43:B47)</f>
        <v>14061781.33</v>
      </c>
      <c r="F48" s="8"/>
    </row>
    <row r="49" spans="6:6" ht="15.75" x14ac:dyDescent="0.25">
      <c r="F49" s="8"/>
    </row>
    <row r="50" spans="6:6" ht="15.75" x14ac:dyDescent="0.25">
      <c r="F50" s="8"/>
    </row>
    <row r="51" spans="6:6" ht="15.75" x14ac:dyDescent="0.25">
      <c r="F51" s="8"/>
    </row>
    <row r="52" spans="6:6" ht="15.75" x14ac:dyDescent="0.25">
      <c r="F52" s="8"/>
    </row>
    <row r="53" spans="6:6" ht="15.75" x14ac:dyDescent="0.25">
      <c r="F53" s="8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zoomScale="75" zoomScaleNormal="75" workbookViewId="0">
      <pane xSplit="2" ySplit="3" topLeftCell="J7" activePane="bottomRight" state="frozen"/>
      <selection activeCell="Z42" sqref="Z42"/>
      <selection pane="topRight" activeCell="Z42" sqref="Z42"/>
      <selection pane="bottomLeft" activeCell="Z42" sqref="Z42"/>
      <selection pane="bottomRight"/>
    </sheetView>
  </sheetViews>
  <sheetFormatPr defaultRowHeight="12.75" x14ac:dyDescent="0.2"/>
  <cols>
    <col min="1" max="1" width="19.5703125" customWidth="1"/>
    <col min="2" max="2" width="15.85546875" customWidth="1"/>
    <col min="3" max="33" width="9.7109375" customWidth="1"/>
  </cols>
  <sheetData>
    <row r="1" spans="1:47" x14ac:dyDescent="0.2">
      <c r="A1" s="2" t="s">
        <v>107</v>
      </c>
    </row>
    <row r="2" spans="1:47" x14ac:dyDescent="0.2">
      <c r="B2" s="2"/>
    </row>
    <row r="3" spans="1:47" x14ac:dyDescent="0.2">
      <c r="B3" t="s">
        <v>0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80</v>
      </c>
      <c r="M3" t="s">
        <v>81</v>
      </c>
      <c r="N3" t="s">
        <v>82</v>
      </c>
      <c r="O3" t="s">
        <v>1</v>
      </c>
      <c r="P3" t="s">
        <v>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88</v>
      </c>
      <c r="W3" t="s">
        <v>89</v>
      </c>
      <c r="X3" t="s">
        <v>90</v>
      </c>
      <c r="Y3" t="s">
        <v>91</v>
      </c>
      <c r="Z3" t="s">
        <v>42</v>
      </c>
      <c r="AA3" t="s">
        <v>43</v>
      </c>
      <c r="AB3" t="s">
        <v>4</v>
      </c>
      <c r="AC3" t="s">
        <v>94</v>
      </c>
      <c r="AD3" t="s">
        <v>44</v>
      </c>
      <c r="AE3" t="s">
        <v>45</v>
      </c>
      <c r="AF3" t="s">
        <v>92</v>
      </c>
      <c r="AG3" t="s">
        <v>93</v>
      </c>
      <c r="AH3" t="s">
        <v>3</v>
      </c>
      <c r="AI3" t="s">
        <v>5</v>
      </c>
    </row>
    <row r="4" spans="1:47" x14ac:dyDescent="0.2">
      <c r="A4" t="s">
        <v>36</v>
      </c>
      <c r="B4" t="s">
        <v>71</v>
      </c>
      <c r="C4">
        <v>0</v>
      </c>
      <c r="D4">
        <v>0</v>
      </c>
      <c r="E4">
        <v>0</v>
      </c>
      <c r="F4" s="6">
        <v>0</v>
      </c>
      <c r="G4" s="6">
        <v>0</v>
      </c>
      <c r="H4" s="6">
        <v>0</v>
      </c>
      <c r="I4">
        <v>1383.3</v>
      </c>
      <c r="J4" s="6">
        <v>14597.56</v>
      </c>
      <c r="K4" s="6">
        <v>5193.9399999999996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12718.17</v>
      </c>
      <c r="AD4" s="6">
        <v>0.11</v>
      </c>
      <c r="AE4" s="6">
        <v>43.08</v>
      </c>
      <c r="AF4" s="6">
        <v>0</v>
      </c>
      <c r="AG4" s="6">
        <v>0</v>
      </c>
      <c r="AH4" s="6">
        <v>0</v>
      </c>
      <c r="AI4" s="6">
        <v>33936.160000000003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x14ac:dyDescent="0.2">
      <c r="A5" t="s">
        <v>37</v>
      </c>
      <c r="B5" t="s">
        <v>72</v>
      </c>
      <c r="C5">
        <v>0</v>
      </c>
      <c r="D5">
        <v>0</v>
      </c>
      <c r="E5">
        <v>0</v>
      </c>
      <c r="F5" s="6">
        <v>0</v>
      </c>
      <c r="G5" s="6">
        <v>0</v>
      </c>
      <c r="H5" s="6">
        <v>0</v>
      </c>
      <c r="I5">
        <v>9149.65</v>
      </c>
      <c r="J5" s="6">
        <v>796635.5</v>
      </c>
      <c r="K5" s="6">
        <v>299808.40999999997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500838.03</v>
      </c>
      <c r="AD5" s="6">
        <v>4.51</v>
      </c>
      <c r="AE5" s="6">
        <v>294347.21999999997</v>
      </c>
      <c r="AF5" s="6">
        <v>0</v>
      </c>
      <c r="AG5" s="6">
        <v>0</v>
      </c>
      <c r="AH5" s="6">
        <v>0</v>
      </c>
      <c r="AI5" s="6">
        <v>1900783.31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x14ac:dyDescent="0.2">
      <c r="A6" t="s">
        <v>38</v>
      </c>
      <c r="B6" t="s">
        <v>73</v>
      </c>
      <c r="C6">
        <v>0</v>
      </c>
      <c r="D6">
        <v>0</v>
      </c>
      <c r="E6">
        <v>0</v>
      </c>
      <c r="F6" s="6">
        <v>0</v>
      </c>
      <c r="G6" s="6">
        <v>0</v>
      </c>
      <c r="H6" s="6">
        <v>0</v>
      </c>
      <c r="I6">
        <v>732.17</v>
      </c>
      <c r="J6" s="6">
        <v>22260.94</v>
      </c>
      <c r="K6" s="6">
        <v>235765.33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51449.36</v>
      </c>
      <c r="AD6" s="6">
        <v>16.8</v>
      </c>
      <c r="AE6" s="6">
        <v>4432.41</v>
      </c>
      <c r="AF6" s="6">
        <v>0</v>
      </c>
      <c r="AG6" s="6">
        <v>0</v>
      </c>
      <c r="AH6" s="6">
        <v>0</v>
      </c>
      <c r="AI6" s="6">
        <v>314657.01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2">
      <c r="A7" t="s">
        <v>39</v>
      </c>
      <c r="B7" t="s">
        <v>74</v>
      </c>
      <c r="C7">
        <v>0</v>
      </c>
      <c r="D7">
        <v>0</v>
      </c>
      <c r="E7">
        <v>0</v>
      </c>
      <c r="F7" s="6">
        <v>0</v>
      </c>
      <c r="G7" s="6">
        <v>0</v>
      </c>
      <c r="H7" s="6">
        <v>0</v>
      </c>
      <c r="I7">
        <v>35027.53</v>
      </c>
      <c r="J7" s="6">
        <v>164985.89000000001</v>
      </c>
      <c r="K7" s="6">
        <v>20668.78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52576.52</v>
      </c>
      <c r="AD7" s="6">
        <v>0.57999999999999996</v>
      </c>
      <c r="AE7" s="6">
        <v>335.83</v>
      </c>
      <c r="AF7" s="6">
        <v>0</v>
      </c>
      <c r="AG7" s="6">
        <v>0</v>
      </c>
      <c r="AH7" s="6">
        <v>52046.46</v>
      </c>
      <c r="AI7" s="6">
        <v>325641.59000000003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x14ac:dyDescent="0.2">
      <c r="A8" t="s">
        <v>41</v>
      </c>
      <c r="B8" t="s">
        <v>75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62384.85</v>
      </c>
      <c r="J8" s="6">
        <v>2006594.5</v>
      </c>
      <c r="K8" s="6">
        <v>1502184.5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1355147.88</v>
      </c>
      <c r="AD8" s="6">
        <v>126.87</v>
      </c>
      <c r="AE8" s="6">
        <v>763925.81</v>
      </c>
      <c r="AF8" s="6">
        <v>0</v>
      </c>
      <c r="AG8" s="6">
        <v>0</v>
      </c>
      <c r="AH8" s="6">
        <v>969664.88</v>
      </c>
      <c r="AI8" s="6">
        <v>6660029.29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x14ac:dyDescent="0.2">
      <c r="A9" t="s">
        <v>40</v>
      </c>
      <c r="B9" t="s">
        <v>76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85711.23</v>
      </c>
      <c r="J9" s="6">
        <v>1328837.5</v>
      </c>
      <c r="K9" s="6">
        <v>4820635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7742341</v>
      </c>
      <c r="AD9" s="6">
        <v>2258210.25</v>
      </c>
      <c r="AE9" s="6">
        <v>1604037.75</v>
      </c>
      <c r="AF9" s="6">
        <v>0</v>
      </c>
      <c r="AG9" s="6">
        <v>28091.47</v>
      </c>
      <c r="AH9" s="6">
        <v>344501.13</v>
      </c>
      <c r="AI9" s="6">
        <v>18212365.329999998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x14ac:dyDescent="0.2">
      <c r="A10" t="s">
        <v>24</v>
      </c>
      <c r="B10" t="s">
        <v>77</v>
      </c>
      <c r="C10" s="6">
        <v>0</v>
      </c>
      <c r="D10" s="6">
        <v>0</v>
      </c>
      <c r="E10" s="6">
        <v>0</v>
      </c>
      <c r="F10" s="6">
        <v>325641.59000000003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325641.59000000003</v>
      </c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x14ac:dyDescent="0.2">
      <c r="A11" t="s">
        <v>25</v>
      </c>
      <c r="B11" t="s">
        <v>78</v>
      </c>
      <c r="C11" s="6">
        <v>0</v>
      </c>
      <c r="D11" s="6">
        <v>0</v>
      </c>
      <c r="E11" s="6">
        <v>0</v>
      </c>
      <c r="F11" s="6">
        <v>0</v>
      </c>
      <c r="G11" s="6">
        <v>6657192.5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6657192.5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x14ac:dyDescent="0.2">
      <c r="A12" t="s">
        <v>26</v>
      </c>
      <c r="B12" t="s">
        <v>79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18212366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18212366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x14ac:dyDescent="0.2">
      <c r="A13" t="s">
        <v>6</v>
      </c>
      <c r="B13" t="s">
        <v>80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19">
        <v>35950.19</v>
      </c>
      <c r="J13" s="19">
        <v>0</v>
      </c>
      <c r="K13" s="19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35950.19</v>
      </c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x14ac:dyDescent="0.2">
      <c r="A14" t="s">
        <v>7</v>
      </c>
      <c r="B14" t="s">
        <v>81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19">
        <v>46771.28</v>
      </c>
      <c r="J14" s="19">
        <v>1360678.13</v>
      </c>
      <c r="K14" s="19">
        <v>6797237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8204686.4100000001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x14ac:dyDescent="0.2">
      <c r="A15" t="s">
        <v>8</v>
      </c>
      <c r="B15" t="s">
        <v>82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19">
        <v>52583.06</v>
      </c>
      <c r="J15" s="19">
        <v>648996.18999999994</v>
      </c>
      <c r="K15" s="19">
        <v>2846223.75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3547803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x14ac:dyDescent="0.2">
      <c r="A16" t="s">
        <v>22</v>
      </c>
      <c r="B16" t="s">
        <v>1</v>
      </c>
      <c r="C16" s="19">
        <v>522.42999999999995</v>
      </c>
      <c r="D16" s="19">
        <v>23091.25</v>
      </c>
      <c r="E16" s="19">
        <v>0</v>
      </c>
      <c r="F16" s="6">
        <v>0</v>
      </c>
      <c r="G16" s="6">
        <v>0</v>
      </c>
      <c r="H16" s="6">
        <v>0</v>
      </c>
      <c r="I16" s="19">
        <v>0</v>
      </c>
      <c r="J16" s="19">
        <v>0</v>
      </c>
      <c r="K16" s="19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23613.68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x14ac:dyDescent="0.2">
      <c r="A17" t="s">
        <v>27</v>
      </c>
      <c r="B17" t="s">
        <v>2</v>
      </c>
      <c r="C17" s="6">
        <v>0</v>
      </c>
      <c r="D17" s="6">
        <v>0</v>
      </c>
      <c r="E17" s="6">
        <v>0</v>
      </c>
      <c r="F17" s="19">
        <v>0</v>
      </c>
      <c r="G17" s="19">
        <v>2837</v>
      </c>
      <c r="H17" s="19">
        <v>0</v>
      </c>
      <c r="I17" s="19">
        <v>0</v>
      </c>
      <c r="J17" s="19">
        <v>0</v>
      </c>
      <c r="K17" s="19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2837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x14ac:dyDescent="0.2">
      <c r="A18" t="s">
        <v>28</v>
      </c>
      <c r="B18" t="s">
        <v>83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19">
        <v>-56.91</v>
      </c>
      <c r="J18" s="19">
        <v>0</v>
      </c>
      <c r="K18" s="19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19">
        <v>787.04</v>
      </c>
      <c r="AD18" s="19">
        <v>0</v>
      </c>
      <c r="AE18" s="19">
        <v>0</v>
      </c>
      <c r="AF18" s="6">
        <v>0</v>
      </c>
      <c r="AG18" s="6">
        <v>0</v>
      </c>
      <c r="AH18" s="6">
        <v>0</v>
      </c>
      <c r="AI18" s="6">
        <v>730.13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x14ac:dyDescent="0.2">
      <c r="A19" t="s">
        <v>23</v>
      </c>
      <c r="B19" t="s">
        <v>84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19">
        <v>-177.54</v>
      </c>
      <c r="J19" s="19">
        <v>3508.75</v>
      </c>
      <c r="K19" s="19">
        <v>6786.41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19">
        <v>43327.59</v>
      </c>
      <c r="AD19" s="19">
        <v>0</v>
      </c>
      <c r="AE19" s="19">
        <v>5394.22</v>
      </c>
      <c r="AF19" s="6">
        <v>0</v>
      </c>
      <c r="AG19" s="6">
        <v>0</v>
      </c>
      <c r="AH19" s="6">
        <v>0</v>
      </c>
      <c r="AI19" s="6">
        <v>58839.43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x14ac:dyDescent="0.2">
      <c r="A20" t="s">
        <v>29</v>
      </c>
      <c r="B20" t="s">
        <v>85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19">
        <v>-32.909999999999997</v>
      </c>
      <c r="J20" s="19">
        <v>0</v>
      </c>
      <c r="K20" s="19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19">
        <v>5.72</v>
      </c>
      <c r="AD20" s="19">
        <v>0</v>
      </c>
      <c r="AE20" s="19">
        <v>0</v>
      </c>
      <c r="AF20" s="6">
        <v>0</v>
      </c>
      <c r="AG20" s="6">
        <v>0</v>
      </c>
      <c r="AH20" s="6">
        <v>0</v>
      </c>
      <c r="AI20" s="6">
        <v>-27.19</v>
      </c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x14ac:dyDescent="0.2">
      <c r="A21" t="s">
        <v>30</v>
      </c>
      <c r="B21" t="s">
        <v>86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19">
        <v>-1384.78</v>
      </c>
      <c r="J21" s="19">
        <v>0</v>
      </c>
      <c r="K21" s="19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19">
        <v>2352.9899999999998</v>
      </c>
      <c r="AD21" s="19">
        <v>0</v>
      </c>
      <c r="AE21" s="19">
        <v>0</v>
      </c>
      <c r="AF21" s="6">
        <v>0</v>
      </c>
      <c r="AG21" s="6">
        <v>0</v>
      </c>
      <c r="AH21" s="6">
        <v>0</v>
      </c>
      <c r="AI21" s="6">
        <v>968.21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x14ac:dyDescent="0.2">
      <c r="A22" t="s">
        <v>31</v>
      </c>
      <c r="B22" t="s">
        <v>87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19">
        <v>-366.98</v>
      </c>
      <c r="J22" s="19">
        <v>10724.5</v>
      </c>
      <c r="K22" s="19">
        <v>44504.5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19">
        <v>137234.5</v>
      </c>
      <c r="AD22" s="19">
        <v>0</v>
      </c>
      <c r="AE22" s="19">
        <v>12244.06</v>
      </c>
      <c r="AF22" s="6">
        <v>0</v>
      </c>
      <c r="AG22" s="6">
        <v>0</v>
      </c>
      <c r="AH22" s="6">
        <v>0</v>
      </c>
      <c r="AI22" s="6">
        <v>204340.58</v>
      </c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x14ac:dyDescent="0.2">
      <c r="A23" t="s">
        <v>32</v>
      </c>
      <c r="B23" t="s">
        <v>88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19">
        <v>-3511.04</v>
      </c>
      <c r="J23" s="19">
        <v>3742.75</v>
      </c>
      <c r="K23" s="19">
        <v>6401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19">
        <v>50523.5</v>
      </c>
      <c r="AD23" s="19">
        <v>0</v>
      </c>
      <c r="AE23" s="19">
        <v>817.13</v>
      </c>
      <c r="AF23" s="6">
        <v>0</v>
      </c>
      <c r="AG23" s="6">
        <v>0</v>
      </c>
      <c r="AH23" s="6">
        <v>0</v>
      </c>
      <c r="AI23" s="6">
        <v>57973.34</v>
      </c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x14ac:dyDescent="0.2">
      <c r="A24" t="s">
        <v>59</v>
      </c>
      <c r="B24" t="s">
        <v>89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19">
        <v>-1478.7</v>
      </c>
      <c r="J24" s="19">
        <v>0</v>
      </c>
      <c r="K24" s="19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-1478.7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x14ac:dyDescent="0.2">
      <c r="A25" t="s">
        <v>60</v>
      </c>
      <c r="B25" t="s">
        <v>90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19">
        <v>3829.87</v>
      </c>
      <c r="J25" s="19">
        <v>204866.13</v>
      </c>
      <c r="K25" s="19">
        <v>1023404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1232099.99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x14ac:dyDescent="0.2">
      <c r="A26" t="s">
        <v>61</v>
      </c>
      <c r="B26" t="s">
        <v>91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19">
        <v>-1665</v>
      </c>
      <c r="J26" s="19">
        <v>21132.63</v>
      </c>
      <c r="K26" s="19">
        <v>92678.75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112146.38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x14ac:dyDescent="0.2">
      <c r="A27" t="s">
        <v>33</v>
      </c>
      <c r="B27" t="s">
        <v>42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19">
        <v>792.33</v>
      </c>
      <c r="J27" s="19">
        <v>69631.55</v>
      </c>
      <c r="K27" s="19">
        <v>510874.63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1.22</v>
      </c>
      <c r="AF27" s="6">
        <v>0</v>
      </c>
      <c r="AG27" s="6">
        <v>0</v>
      </c>
      <c r="AH27" s="6">
        <v>0</v>
      </c>
      <c r="AI27" s="6">
        <v>581299.72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x14ac:dyDescent="0.2">
      <c r="A28" t="s">
        <v>34</v>
      </c>
      <c r="B28" t="s">
        <v>43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2980.26</v>
      </c>
      <c r="M28" s="6">
        <v>1741931.38</v>
      </c>
      <c r="N28" s="6">
        <v>294111.25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2039022.88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x14ac:dyDescent="0.2">
      <c r="A29" t="s">
        <v>10</v>
      </c>
      <c r="B29" t="s">
        <v>4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32969.93</v>
      </c>
      <c r="M29" s="6">
        <v>6462755</v>
      </c>
      <c r="N29" s="6">
        <v>1993754.5</v>
      </c>
      <c r="O29" s="6">
        <v>23613.68</v>
      </c>
      <c r="P29" s="6">
        <v>2837</v>
      </c>
      <c r="Q29" s="6">
        <v>730.13</v>
      </c>
      <c r="R29" s="6">
        <v>58839.43</v>
      </c>
      <c r="S29" s="6">
        <v>-27.19</v>
      </c>
      <c r="T29" s="6">
        <v>968.21</v>
      </c>
      <c r="U29" s="6">
        <v>204340.58</v>
      </c>
      <c r="V29" s="6">
        <v>57973.34</v>
      </c>
      <c r="W29" s="6">
        <v>-1478.7</v>
      </c>
      <c r="X29" s="6">
        <v>1232100</v>
      </c>
      <c r="Y29" s="6">
        <v>112146.38</v>
      </c>
      <c r="Z29" s="6">
        <v>581299.68999999994</v>
      </c>
      <c r="AA29" s="6">
        <v>2039022.88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12801844.84</v>
      </c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x14ac:dyDescent="0.2">
      <c r="A30" t="s">
        <v>46</v>
      </c>
      <c r="B30" t="s">
        <v>94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9949302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9949302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x14ac:dyDescent="0.2">
      <c r="A31" t="s">
        <v>11</v>
      </c>
      <c r="B31" t="s">
        <v>44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2258359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2258359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x14ac:dyDescent="0.2">
      <c r="A32" t="s">
        <v>12</v>
      </c>
      <c r="B32" t="s">
        <v>45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1259937.25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594182.68999999994</v>
      </c>
      <c r="AC32" s="6">
        <v>0</v>
      </c>
      <c r="AD32" s="6">
        <v>0</v>
      </c>
      <c r="AE32" s="6">
        <v>0</v>
      </c>
      <c r="AF32" s="6">
        <v>0</v>
      </c>
      <c r="AG32" s="6">
        <v>58212.160000000003</v>
      </c>
      <c r="AH32" s="6">
        <v>773246.63</v>
      </c>
      <c r="AI32" s="6">
        <v>2685578.72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x14ac:dyDescent="0.2">
      <c r="A33" t="s">
        <v>9</v>
      </c>
      <c r="B33" t="s">
        <v>92</v>
      </c>
      <c r="C33" s="6">
        <v>5476.1</v>
      </c>
      <c r="D33" s="6">
        <v>80827.520000000004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86303.63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x14ac:dyDescent="0.2">
      <c r="A34" t="s">
        <v>35</v>
      </c>
      <c r="B34" t="s">
        <v>93</v>
      </c>
      <c r="C34">
        <v>0</v>
      </c>
      <c r="D34">
        <v>0</v>
      </c>
      <c r="E34">
        <v>0</v>
      </c>
      <c r="F34" s="6">
        <v>0</v>
      </c>
      <c r="G34" s="6">
        <v>0</v>
      </c>
      <c r="H34" s="6">
        <v>0</v>
      </c>
      <c r="I34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86303.63</v>
      </c>
      <c r="AG34" s="6">
        <v>0</v>
      </c>
      <c r="AH34" s="6">
        <v>0</v>
      </c>
      <c r="AI34" s="6">
        <v>86303.63</v>
      </c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x14ac:dyDescent="0.2">
      <c r="A35" t="s">
        <v>21</v>
      </c>
      <c r="B35" t="s">
        <v>3</v>
      </c>
      <c r="C35">
        <v>27937.63</v>
      </c>
      <c r="D35">
        <v>1796864.5</v>
      </c>
      <c r="E35">
        <v>314657</v>
      </c>
      <c r="F35" s="6">
        <v>0</v>
      </c>
      <c r="G35" s="6">
        <v>0</v>
      </c>
      <c r="H35" s="6">
        <v>0</v>
      </c>
      <c r="I35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2139459.13</v>
      </c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x14ac:dyDescent="0.2">
      <c r="A36" t="s">
        <v>5</v>
      </c>
      <c r="B36" t="s">
        <v>5</v>
      </c>
      <c r="C36">
        <v>33936.160000000003</v>
      </c>
      <c r="D36">
        <v>1900783.27</v>
      </c>
      <c r="E36">
        <v>314657</v>
      </c>
      <c r="F36">
        <v>325641.59000000003</v>
      </c>
      <c r="G36">
        <v>6660029.5</v>
      </c>
      <c r="H36">
        <v>18212366</v>
      </c>
      <c r="I36">
        <v>325641.59000000003</v>
      </c>
      <c r="J36">
        <v>6657192.5</v>
      </c>
      <c r="K36">
        <v>18212365.989999998</v>
      </c>
      <c r="L36">
        <v>35950.19</v>
      </c>
      <c r="M36">
        <v>8204686.3799999999</v>
      </c>
      <c r="N36">
        <v>3547803</v>
      </c>
      <c r="O36">
        <v>23613.68</v>
      </c>
      <c r="P36">
        <v>2837</v>
      </c>
      <c r="Q36">
        <v>730.13</v>
      </c>
      <c r="R36">
        <v>58839.43</v>
      </c>
      <c r="S36">
        <v>-27.19</v>
      </c>
      <c r="T36">
        <v>968.21</v>
      </c>
      <c r="U36">
        <v>204340.58</v>
      </c>
      <c r="V36">
        <v>57973.34</v>
      </c>
      <c r="W36">
        <v>-1478.7</v>
      </c>
      <c r="X36">
        <v>1232100</v>
      </c>
      <c r="Y36">
        <v>112146.38</v>
      </c>
      <c r="Z36">
        <v>581299.68999999994</v>
      </c>
      <c r="AA36">
        <v>2039022.88</v>
      </c>
      <c r="AB36">
        <v>12801843.689999999</v>
      </c>
      <c r="AC36">
        <v>9949302.3000000007</v>
      </c>
      <c r="AD36">
        <v>2258359.12</v>
      </c>
      <c r="AE36">
        <v>2685578.72</v>
      </c>
      <c r="AF36">
        <v>86303.63</v>
      </c>
      <c r="AG36">
        <v>86303.63</v>
      </c>
      <c r="AH36">
        <v>2139459.08</v>
      </c>
      <c r="AI36">
        <v>98750568.75</v>
      </c>
    </row>
    <row r="38" spans="1:47" x14ac:dyDescent="0.2">
      <c r="G38" s="7"/>
      <c r="H38" s="7"/>
    </row>
    <row r="39" spans="1:47" ht="15.75" x14ac:dyDescent="0.25">
      <c r="F39" s="8"/>
      <c r="G39" s="7"/>
      <c r="H39" s="7"/>
      <c r="K39" s="7"/>
    </row>
    <row r="40" spans="1:47" ht="15.75" x14ac:dyDescent="0.25">
      <c r="B40" s="7"/>
      <c r="F40" s="8"/>
      <c r="G40" s="7"/>
      <c r="H40" s="7"/>
      <c r="I40" s="7"/>
      <c r="K40" s="7"/>
      <c r="Q40" s="5"/>
      <c r="R40" s="5"/>
      <c r="S40" s="5"/>
      <c r="T40" s="5"/>
      <c r="U40" s="5"/>
      <c r="V40" s="5"/>
      <c r="W40" s="5"/>
    </row>
    <row r="41" spans="1:47" ht="15.75" x14ac:dyDescent="0.25">
      <c r="B41" s="7"/>
      <c r="G41" s="7"/>
      <c r="H41" s="7"/>
      <c r="I41" s="7"/>
      <c r="K41" s="10"/>
    </row>
    <row r="42" spans="1:47" ht="15.75" x14ac:dyDescent="0.25">
      <c r="A42" s="16"/>
      <c r="B42" s="16" t="s">
        <v>15</v>
      </c>
      <c r="C42" s="16" t="s">
        <v>57</v>
      </c>
      <c r="G42" s="7"/>
      <c r="H42" s="7"/>
      <c r="I42" s="7"/>
      <c r="J42" s="10"/>
    </row>
    <row r="43" spans="1:47" ht="15.75" x14ac:dyDescent="0.25">
      <c r="A43" s="14" t="s">
        <v>54</v>
      </c>
      <c r="B43" s="15">
        <f>SUM(C16,F17,I13:I27,AC18:AE18,AC21:AE21)</f>
        <v>134915.32999999996</v>
      </c>
      <c r="C43" s="22">
        <f>+B43/B$46*100</f>
        <v>0.95944695972604055</v>
      </c>
      <c r="G43" s="7"/>
      <c r="H43" s="7"/>
      <c r="I43" s="7"/>
      <c r="K43" s="10"/>
      <c r="L43" s="15"/>
      <c r="M43" s="15"/>
    </row>
    <row r="44" spans="1:47" ht="15.75" x14ac:dyDescent="0.25">
      <c r="A44" s="14" t="s">
        <v>55</v>
      </c>
      <c r="B44" s="15">
        <f>SUM(D16,G17,J13:J27,AC19:AE19,AC22:AE22)</f>
        <v>2547409.2499999995</v>
      </c>
      <c r="C44" s="22">
        <f>+B44/B$46*100</f>
        <v>18.115836503461047</v>
      </c>
      <c r="G44" s="7"/>
      <c r="H44" s="7"/>
      <c r="I44" s="7"/>
      <c r="K44" s="10"/>
    </row>
    <row r="45" spans="1:47" ht="15.75" x14ac:dyDescent="0.25">
      <c r="A45" s="14" t="s">
        <v>16</v>
      </c>
      <c r="B45" s="15">
        <f>SUM(E16,H17,K13:K27,AC20:AE20,AC23:AE23)</f>
        <v>11379456.390000002</v>
      </c>
      <c r="C45" s="22">
        <f>+B45/B$46*100</f>
        <v>80.924716536812895</v>
      </c>
      <c r="D45" s="1"/>
      <c r="K45" s="10"/>
    </row>
    <row r="46" spans="1:47" ht="15.75" x14ac:dyDescent="0.25">
      <c r="A46" s="14" t="s">
        <v>5</v>
      </c>
      <c r="B46" s="15">
        <f>SUM(B43:B45)</f>
        <v>14061780.970000003</v>
      </c>
      <c r="C46" s="22">
        <f>SUM(C43:C45)</f>
        <v>99.999999999999986</v>
      </c>
      <c r="K46" s="10"/>
      <c r="X46" s="4"/>
    </row>
    <row r="47" spans="1:47" ht="15.75" x14ac:dyDescent="0.25">
      <c r="B47" s="7"/>
      <c r="K47" s="10"/>
      <c r="X47" s="4"/>
    </row>
    <row r="48" spans="1:47" ht="15.75" x14ac:dyDescent="0.25">
      <c r="B48" s="7"/>
      <c r="K48" s="10"/>
      <c r="X48" s="4"/>
    </row>
    <row r="49" spans="2:24" ht="15.75" x14ac:dyDescent="0.25">
      <c r="B49" s="7"/>
      <c r="J49" s="10"/>
      <c r="X49" s="4"/>
    </row>
    <row r="50" spans="2:24" ht="25.5" customHeight="1" x14ac:dyDescent="0.25">
      <c r="B50" s="7"/>
      <c r="J50" s="10"/>
      <c r="X50" s="4"/>
    </row>
    <row r="51" spans="2:24" ht="15.75" x14ac:dyDescent="0.25">
      <c r="B51" s="7"/>
      <c r="J51" s="10"/>
      <c r="X51" s="4"/>
    </row>
    <row r="52" spans="2:24" ht="15.75" x14ac:dyDescent="0.25">
      <c r="J52" s="11"/>
      <c r="X52" s="4"/>
    </row>
    <row r="53" spans="2:24" x14ac:dyDescent="0.2">
      <c r="J53" s="9"/>
      <c r="X53" s="3"/>
    </row>
    <row r="54" spans="2:24" ht="15.75" x14ac:dyDescent="0.25">
      <c r="J54" s="10"/>
      <c r="X54" s="3"/>
    </row>
    <row r="55" spans="2:24" x14ac:dyDescent="0.2">
      <c r="F55" s="9"/>
      <c r="X55" s="3"/>
    </row>
    <row r="56" spans="2:24" ht="15.75" x14ac:dyDescent="0.25">
      <c r="F56" s="10"/>
      <c r="X56" s="4"/>
    </row>
    <row r="57" spans="2:24" ht="15.75" x14ac:dyDescent="0.25">
      <c r="J57" s="9"/>
      <c r="X57" s="4"/>
    </row>
    <row r="58" spans="2:24" ht="15.75" x14ac:dyDescent="0.25">
      <c r="J58" s="10"/>
      <c r="X58" s="4"/>
    </row>
    <row r="59" spans="2:24" ht="15.75" x14ac:dyDescent="0.25">
      <c r="J59" s="10"/>
      <c r="X59" s="4"/>
    </row>
    <row r="60" spans="2:24" ht="15.75" x14ac:dyDescent="0.25">
      <c r="F60" s="10"/>
      <c r="X60" s="4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zoomScale="75" zoomScaleNormal="75" workbookViewId="0">
      <pane xSplit="2" ySplit="3" topLeftCell="C16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19.5703125" customWidth="1"/>
    <col min="2" max="2" width="15.85546875" customWidth="1"/>
    <col min="3" max="3" width="9.7109375" customWidth="1"/>
    <col min="4" max="4" width="10.85546875" customWidth="1"/>
    <col min="5" max="33" width="9.7109375" customWidth="1"/>
  </cols>
  <sheetData>
    <row r="1" spans="1:47" x14ac:dyDescent="0.2">
      <c r="A1" s="2" t="s">
        <v>107</v>
      </c>
    </row>
    <row r="3" spans="1:47" x14ac:dyDescent="0.2">
      <c r="B3" t="s">
        <v>0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80</v>
      </c>
      <c r="M3" t="s">
        <v>81</v>
      </c>
      <c r="N3" t="s">
        <v>82</v>
      </c>
      <c r="O3" t="s">
        <v>1</v>
      </c>
      <c r="P3" t="s">
        <v>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88</v>
      </c>
      <c r="W3" t="s">
        <v>89</v>
      </c>
      <c r="X3" t="s">
        <v>90</v>
      </c>
      <c r="Y3" t="s">
        <v>91</v>
      </c>
      <c r="Z3" t="s">
        <v>42</v>
      </c>
      <c r="AA3" t="s">
        <v>43</v>
      </c>
      <c r="AB3" t="s">
        <v>4</v>
      </c>
      <c r="AC3" t="s">
        <v>94</v>
      </c>
      <c r="AD3" t="s">
        <v>44</v>
      </c>
      <c r="AE3" t="s">
        <v>45</v>
      </c>
      <c r="AF3" t="s">
        <v>92</v>
      </c>
      <c r="AG3" t="s">
        <v>93</v>
      </c>
      <c r="AH3" t="s">
        <v>3</v>
      </c>
      <c r="AI3" t="s">
        <v>5</v>
      </c>
    </row>
    <row r="4" spans="1:47" x14ac:dyDescent="0.2">
      <c r="A4" t="s">
        <v>36</v>
      </c>
      <c r="B4" t="s">
        <v>71</v>
      </c>
      <c r="C4">
        <v>0</v>
      </c>
      <c r="D4">
        <v>0</v>
      </c>
      <c r="E4">
        <v>0</v>
      </c>
      <c r="F4" s="6">
        <v>0</v>
      </c>
      <c r="G4" s="6">
        <v>0</v>
      </c>
      <c r="H4" s="6">
        <v>0</v>
      </c>
      <c r="I4">
        <v>1383.3</v>
      </c>
      <c r="J4" s="6">
        <v>14597.56</v>
      </c>
      <c r="K4" s="6">
        <v>5193.9399999999996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12718.17</v>
      </c>
      <c r="AD4" s="6">
        <v>0.11</v>
      </c>
      <c r="AE4" s="6">
        <v>43.08</v>
      </c>
      <c r="AF4" s="6">
        <v>0</v>
      </c>
      <c r="AG4" s="6">
        <v>0</v>
      </c>
      <c r="AH4" s="6">
        <v>0</v>
      </c>
      <c r="AI4" s="6">
        <v>33936.160000000003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x14ac:dyDescent="0.2">
      <c r="A5" t="s">
        <v>37</v>
      </c>
      <c r="B5" t="s">
        <v>72</v>
      </c>
      <c r="C5">
        <v>0</v>
      </c>
      <c r="D5">
        <v>0</v>
      </c>
      <c r="E5">
        <v>0</v>
      </c>
      <c r="F5" s="6">
        <v>0</v>
      </c>
      <c r="G5" s="6">
        <v>0</v>
      </c>
      <c r="H5" s="6">
        <v>0</v>
      </c>
      <c r="I5">
        <v>9149.65</v>
      </c>
      <c r="J5" s="6">
        <v>796635.5</v>
      </c>
      <c r="K5" s="6">
        <v>299808.40999999997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500838.03</v>
      </c>
      <c r="AD5" s="6">
        <v>4.51</v>
      </c>
      <c r="AE5" s="6">
        <v>294347.21999999997</v>
      </c>
      <c r="AF5" s="6">
        <v>0</v>
      </c>
      <c r="AG5" s="6">
        <v>0</v>
      </c>
      <c r="AH5" s="6">
        <v>0</v>
      </c>
      <c r="AI5" s="6">
        <v>1900783.31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x14ac:dyDescent="0.2">
      <c r="A6" t="s">
        <v>38</v>
      </c>
      <c r="B6" t="s">
        <v>73</v>
      </c>
      <c r="C6">
        <v>0</v>
      </c>
      <c r="D6">
        <v>0</v>
      </c>
      <c r="E6">
        <v>0</v>
      </c>
      <c r="F6" s="6">
        <v>0</v>
      </c>
      <c r="G6" s="6">
        <v>0</v>
      </c>
      <c r="H6" s="6">
        <v>0</v>
      </c>
      <c r="I6">
        <v>732.17</v>
      </c>
      <c r="J6" s="6">
        <v>22260.94</v>
      </c>
      <c r="K6" s="6">
        <v>235765.33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51449.36</v>
      </c>
      <c r="AD6" s="6">
        <v>16.8</v>
      </c>
      <c r="AE6" s="6">
        <v>4432.41</v>
      </c>
      <c r="AF6" s="6">
        <v>0</v>
      </c>
      <c r="AG6" s="6">
        <v>0</v>
      </c>
      <c r="AH6" s="6">
        <v>0</v>
      </c>
      <c r="AI6" s="6">
        <v>314657.01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2">
      <c r="A7" t="s">
        <v>39</v>
      </c>
      <c r="B7" t="s">
        <v>74</v>
      </c>
      <c r="C7">
        <v>0</v>
      </c>
      <c r="D7">
        <v>0</v>
      </c>
      <c r="E7">
        <v>0</v>
      </c>
      <c r="F7" s="6">
        <v>0</v>
      </c>
      <c r="G7" s="6">
        <v>0</v>
      </c>
      <c r="H7" s="6">
        <v>0</v>
      </c>
      <c r="I7">
        <v>35027.53</v>
      </c>
      <c r="J7" s="6">
        <v>164985.89000000001</v>
      </c>
      <c r="K7" s="6">
        <v>20668.78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52576.52</v>
      </c>
      <c r="AD7" s="6">
        <v>0.57999999999999996</v>
      </c>
      <c r="AE7" s="6">
        <v>335.83</v>
      </c>
      <c r="AF7" s="6">
        <v>0</v>
      </c>
      <c r="AG7" s="6">
        <v>0</v>
      </c>
      <c r="AH7" s="6">
        <v>52046.46</v>
      </c>
      <c r="AI7" s="6">
        <v>325641.59000000003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x14ac:dyDescent="0.2">
      <c r="A8" t="s">
        <v>41</v>
      </c>
      <c r="B8" t="s">
        <v>75</v>
      </c>
      <c r="C8">
        <v>0</v>
      </c>
      <c r="D8">
        <v>0</v>
      </c>
      <c r="E8">
        <v>0</v>
      </c>
      <c r="F8" s="6">
        <v>0</v>
      </c>
      <c r="G8" s="6">
        <v>0</v>
      </c>
      <c r="H8" s="6">
        <v>0</v>
      </c>
      <c r="I8">
        <v>62384.85</v>
      </c>
      <c r="J8" s="6">
        <v>2006594.5</v>
      </c>
      <c r="K8" s="6">
        <v>1502184.5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1355147.88</v>
      </c>
      <c r="AD8" s="6">
        <v>126.87</v>
      </c>
      <c r="AE8" s="6">
        <v>763925.81</v>
      </c>
      <c r="AF8" s="6">
        <v>0</v>
      </c>
      <c r="AG8" s="6">
        <v>0</v>
      </c>
      <c r="AH8" s="6">
        <v>969664.88</v>
      </c>
      <c r="AI8" s="6">
        <v>6660029.29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x14ac:dyDescent="0.2">
      <c r="A9" t="s">
        <v>40</v>
      </c>
      <c r="B9" t="s">
        <v>76</v>
      </c>
      <c r="C9">
        <v>0</v>
      </c>
      <c r="D9">
        <v>0</v>
      </c>
      <c r="E9">
        <v>0</v>
      </c>
      <c r="F9" s="6">
        <v>0</v>
      </c>
      <c r="G9" s="6">
        <v>0</v>
      </c>
      <c r="H9" s="6">
        <v>0</v>
      </c>
      <c r="I9">
        <v>85711.23</v>
      </c>
      <c r="J9" s="6">
        <v>1328837.5</v>
      </c>
      <c r="K9" s="6">
        <v>4820635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7742341</v>
      </c>
      <c r="AD9" s="6">
        <v>2258210.25</v>
      </c>
      <c r="AE9" s="6">
        <v>1604037.75</v>
      </c>
      <c r="AF9" s="6">
        <v>0</v>
      </c>
      <c r="AG9" s="6">
        <v>28091.47</v>
      </c>
      <c r="AH9" s="6">
        <v>344501.13</v>
      </c>
      <c r="AI9" s="6">
        <v>18212365.329999998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x14ac:dyDescent="0.2">
      <c r="A10" t="s">
        <v>24</v>
      </c>
      <c r="B10" t="s">
        <v>77</v>
      </c>
      <c r="C10">
        <v>0</v>
      </c>
      <c r="D10">
        <v>0</v>
      </c>
      <c r="E10">
        <v>0</v>
      </c>
      <c r="F10" s="6">
        <v>325641.59000000003</v>
      </c>
      <c r="G10" s="6">
        <v>0</v>
      </c>
      <c r="H10" s="6">
        <v>0</v>
      </c>
      <c r="I10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325641.59000000003</v>
      </c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x14ac:dyDescent="0.2">
      <c r="A11" t="s">
        <v>25</v>
      </c>
      <c r="B11" t="s">
        <v>78</v>
      </c>
      <c r="C11">
        <v>0</v>
      </c>
      <c r="D11">
        <v>0</v>
      </c>
      <c r="E11">
        <v>0</v>
      </c>
      <c r="F11" s="6">
        <v>0</v>
      </c>
      <c r="G11" s="6">
        <v>6657192.5</v>
      </c>
      <c r="H11" s="6">
        <v>0</v>
      </c>
      <c r="I11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6657192.5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x14ac:dyDescent="0.2">
      <c r="A12" t="s">
        <v>26</v>
      </c>
      <c r="B12" t="s">
        <v>79</v>
      </c>
      <c r="C12">
        <v>0</v>
      </c>
      <c r="D12">
        <v>0</v>
      </c>
      <c r="E12">
        <v>0</v>
      </c>
      <c r="F12" s="6">
        <v>0</v>
      </c>
      <c r="G12" s="6">
        <v>0</v>
      </c>
      <c r="H12" s="6">
        <v>18212366</v>
      </c>
      <c r="I12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18212366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x14ac:dyDescent="0.2">
      <c r="A13" t="s">
        <v>6</v>
      </c>
      <c r="B13" t="s">
        <v>80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19">
        <v>35950.19</v>
      </c>
      <c r="J13" s="19">
        <v>0</v>
      </c>
      <c r="K13" s="19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35950.19</v>
      </c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x14ac:dyDescent="0.2">
      <c r="A14" t="s">
        <v>7</v>
      </c>
      <c r="B14" t="s">
        <v>81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19">
        <v>46771.28</v>
      </c>
      <c r="J14" s="19">
        <v>1360678.13</v>
      </c>
      <c r="K14" s="19">
        <v>6797237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8204686.4100000001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x14ac:dyDescent="0.2">
      <c r="A15" t="s">
        <v>8</v>
      </c>
      <c r="B15" t="s">
        <v>82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19">
        <v>52583.06</v>
      </c>
      <c r="J15" s="19">
        <v>648996.18999999994</v>
      </c>
      <c r="K15" s="19">
        <v>2846223.75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3547803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x14ac:dyDescent="0.2">
      <c r="A16" t="s">
        <v>22</v>
      </c>
      <c r="B16" t="s">
        <v>1</v>
      </c>
      <c r="C16" s="6">
        <v>522.42999999999995</v>
      </c>
      <c r="D16" s="6">
        <v>23091.25</v>
      </c>
      <c r="E16" s="6">
        <v>0</v>
      </c>
      <c r="F16" s="6">
        <v>0</v>
      </c>
      <c r="G16" s="6">
        <v>0</v>
      </c>
      <c r="H16" s="6">
        <v>0</v>
      </c>
      <c r="I1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23613.68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x14ac:dyDescent="0.2">
      <c r="A17" t="s">
        <v>27</v>
      </c>
      <c r="B17" t="s">
        <v>2</v>
      </c>
      <c r="C17" s="6">
        <v>0</v>
      </c>
      <c r="D17" s="6">
        <v>0</v>
      </c>
      <c r="E17" s="6">
        <v>0</v>
      </c>
      <c r="F17" s="6">
        <v>0</v>
      </c>
      <c r="G17" s="6">
        <v>2837</v>
      </c>
      <c r="H17" s="6">
        <v>0</v>
      </c>
      <c r="I17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2837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x14ac:dyDescent="0.2">
      <c r="A18" t="s">
        <v>28</v>
      </c>
      <c r="B18" t="s">
        <v>83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>
        <v>-56.91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787.04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730.13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x14ac:dyDescent="0.2">
      <c r="A19" t="s">
        <v>23</v>
      </c>
      <c r="B19" t="s">
        <v>84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>
        <v>-177.54</v>
      </c>
      <c r="J19" s="6">
        <v>3508.75</v>
      </c>
      <c r="K19" s="6">
        <v>6786.41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43327.59</v>
      </c>
      <c r="AD19" s="6">
        <v>0</v>
      </c>
      <c r="AE19" s="6">
        <v>5394.22</v>
      </c>
      <c r="AF19" s="6">
        <v>0</v>
      </c>
      <c r="AG19" s="6">
        <v>0</v>
      </c>
      <c r="AH19" s="6">
        <v>0</v>
      </c>
      <c r="AI19" s="6">
        <v>58839.43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x14ac:dyDescent="0.2">
      <c r="A20" t="s">
        <v>29</v>
      </c>
      <c r="B20" t="s">
        <v>85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>
        <v>-32.909999999999997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5.72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-27.19</v>
      </c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x14ac:dyDescent="0.2">
      <c r="A21" t="s">
        <v>30</v>
      </c>
      <c r="B21" t="s">
        <v>86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>
        <v>-1384.78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2352.9899999999998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968.21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x14ac:dyDescent="0.2">
      <c r="A22" t="s">
        <v>31</v>
      </c>
      <c r="B22" t="s">
        <v>87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>
        <v>-366.98</v>
      </c>
      <c r="J22" s="6">
        <v>10724.5</v>
      </c>
      <c r="K22" s="6">
        <v>44504.5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137234.5</v>
      </c>
      <c r="AD22" s="6">
        <v>0</v>
      </c>
      <c r="AE22" s="6">
        <v>12244.06</v>
      </c>
      <c r="AF22" s="6">
        <v>0</v>
      </c>
      <c r="AG22" s="6">
        <v>0</v>
      </c>
      <c r="AH22" s="6">
        <v>0</v>
      </c>
      <c r="AI22" s="6">
        <v>204340.58</v>
      </c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x14ac:dyDescent="0.2">
      <c r="A23" t="s">
        <v>32</v>
      </c>
      <c r="B23" t="s">
        <v>88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>
        <v>-3511.04</v>
      </c>
      <c r="J23" s="6">
        <v>3742.75</v>
      </c>
      <c r="K23" s="6">
        <v>6401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50523.5</v>
      </c>
      <c r="AD23" s="6">
        <v>0</v>
      </c>
      <c r="AE23" s="6">
        <v>817.13</v>
      </c>
      <c r="AF23" s="6">
        <v>0</v>
      </c>
      <c r="AG23" s="6">
        <v>0</v>
      </c>
      <c r="AH23" s="6">
        <v>0</v>
      </c>
      <c r="AI23" s="6">
        <v>57973.34</v>
      </c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x14ac:dyDescent="0.2">
      <c r="A24" t="s">
        <v>59</v>
      </c>
      <c r="B24" t="s">
        <v>89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19">
        <v>-1478.7</v>
      </c>
      <c r="J24" s="19">
        <v>0</v>
      </c>
      <c r="K24" s="19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-1478.7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x14ac:dyDescent="0.2">
      <c r="A25" t="s">
        <v>60</v>
      </c>
      <c r="B25" t="s">
        <v>90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19">
        <v>3829.87</v>
      </c>
      <c r="J25" s="19">
        <v>204866.13</v>
      </c>
      <c r="K25" s="19">
        <v>1023404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1232099.99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x14ac:dyDescent="0.2">
      <c r="A26" t="s">
        <v>61</v>
      </c>
      <c r="B26" t="s">
        <v>91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19">
        <v>-1665</v>
      </c>
      <c r="J26" s="19">
        <v>21132.63</v>
      </c>
      <c r="K26" s="19">
        <v>92678.75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112146.38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x14ac:dyDescent="0.2">
      <c r="A27" t="s">
        <v>33</v>
      </c>
      <c r="B27" t="s">
        <v>42</v>
      </c>
      <c r="C27">
        <v>0</v>
      </c>
      <c r="D27">
        <v>0</v>
      </c>
      <c r="E27">
        <v>0</v>
      </c>
      <c r="F27" s="6">
        <v>0</v>
      </c>
      <c r="G27" s="6">
        <v>0</v>
      </c>
      <c r="H27" s="6">
        <v>0</v>
      </c>
      <c r="I27">
        <v>792.33</v>
      </c>
      <c r="J27" s="6">
        <v>69631.55</v>
      </c>
      <c r="K27" s="6">
        <v>510874.63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1.22</v>
      </c>
      <c r="AF27" s="6">
        <v>0</v>
      </c>
      <c r="AG27" s="6">
        <v>0</v>
      </c>
      <c r="AH27" s="6">
        <v>0</v>
      </c>
      <c r="AI27" s="6">
        <v>581299.72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x14ac:dyDescent="0.2">
      <c r="A28" t="s">
        <v>34</v>
      </c>
      <c r="B28" t="s">
        <v>43</v>
      </c>
      <c r="C28">
        <v>0</v>
      </c>
      <c r="D28">
        <v>0</v>
      </c>
      <c r="E28">
        <v>0</v>
      </c>
      <c r="F28" s="6">
        <v>0</v>
      </c>
      <c r="G28" s="6">
        <v>0</v>
      </c>
      <c r="H28" s="6">
        <v>0</v>
      </c>
      <c r="I28">
        <v>0</v>
      </c>
      <c r="J28" s="6">
        <v>0</v>
      </c>
      <c r="K28" s="6">
        <v>0</v>
      </c>
      <c r="L28" s="6">
        <v>2980.26</v>
      </c>
      <c r="M28" s="6">
        <v>1741931.38</v>
      </c>
      <c r="N28" s="6">
        <v>294111.25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2039022.88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x14ac:dyDescent="0.2">
      <c r="A29" t="s">
        <v>10</v>
      </c>
      <c r="B29" t="s">
        <v>4</v>
      </c>
      <c r="C29">
        <v>0</v>
      </c>
      <c r="D29">
        <v>0</v>
      </c>
      <c r="E29">
        <v>0</v>
      </c>
      <c r="F29" s="6">
        <v>0</v>
      </c>
      <c r="G29" s="6">
        <v>0</v>
      </c>
      <c r="H29" s="6">
        <v>0</v>
      </c>
      <c r="I29">
        <v>0</v>
      </c>
      <c r="J29" s="6">
        <v>0</v>
      </c>
      <c r="K29" s="6">
        <v>0</v>
      </c>
      <c r="L29" s="6">
        <v>32969.93</v>
      </c>
      <c r="M29" s="6">
        <v>6462755</v>
      </c>
      <c r="N29" s="6">
        <v>1993754.5</v>
      </c>
      <c r="O29" s="6">
        <v>23613.68</v>
      </c>
      <c r="P29" s="6">
        <v>2837</v>
      </c>
      <c r="Q29" s="6">
        <v>730.13</v>
      </c>
      <c r="R29" s="6">
        <v>58839.43</v>
      </c>
      <c r="S29" s="6">
        <v>-27.19</v>
      </c>
      <c r="T29" s="6">
        <v>968.21</v>
      </c>
      <c r="U29" s="6">
        <v>204340.58</v>
      </c>
      <c r="V29" s="6">
        <v>57973.34</v>
      </c>
      <c r="W29" s="6">
        <v>-1478.7</v>
      </c>
      <c r="X29" s="6">
        <v>1232100</v>
      </c>
      <c r="Y29" s="6">
        <v>112146.38</v>
      </c>
      <c r="Z29" s="6">
        <v>581299.68999999994</v>
      </c>
      <c r="AA29" s="6">
        <v>2039022.88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12801844.84</v>
      </c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x14ac:dyDescent="0.2">
      <c r="A30" t="s">
        <v>46</v>
      </c>
      <c r="B30" t="s">
        <v>94</v>
      </c>
      <c r="C30">
        <v>0</v>
      </c>
      <c r="D30">
        <v>0</v>
      </c>
      <c r="E30">
        <v>0</v>
      </c>
      <c r="F30" s="6">
        <v>0</v>
      </c>
      <c r="G30" s="6">
        <v>0</v>
      </c>
      <c r="H30" s="6">
        <v>0</v>
      </c>
      <c r="I30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9949302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9949302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x14ac:dyDescent="0.2">
      <c r="A31" t="s">
        <v>11</v>
      </c>
      <c r="B31" t="s">
        <v>44</v>
      </c>
      <c r="C31">
        <v>0</v>
      </c>
      <c r="D31">
        <v>0</v>
      </c>
      <c r="E31">
        <v>0</v>
      </c>
      <c r="F31" s="6">
        <v>0</v>
      </c>
      <c r="G31" s="6">
        <v>0</v>
      </c>
      <c r="H31" s="6">
        <v>0</v>
      </c>
      <c r="I31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2258359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2258359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x14ac:dyDescent="0.2">
      <c r="A32" t="s">
        <v>12</v>
      </c>
      <c r="B32" t="s">
        <v>45</v>
      </c>
      <c r="C32">
        <v>0</v>
      </c>
      <c r="D32">
        <v>0</v>
      </c>
      <c r="E32">
        <v>0</v>
      </c>
      <c r="F32" s="6">
        <v>0</v>
      </c>
      <c r="G32" s="6">
        <v>0</v>
      </c>
      <c r="H32" s="6">
        <v>0</v>
      </c>
      <c r="I32">
        <v>0</v>
      </c>
      <c r="J32" s="6">
        <v>0</v>
      </c>
      <c r="K32" s="6">
        <v>0</v>
      </c>
      <c r="L32" s="6">
        <v>0</v>
      </c>
      <c r="M32" s="6">
        <v>0</v>
      </c>
      <c r="N32" s="6">
        <v>1259937.25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594182.68999999994</v>
      </c>
      <c r="AC32" s="6">
        <v>0</v>
      </c>
      <c r="AD32" s="6">
        <v>0</v>
      </c>
      <c r="AE32" s="6">
        <v>0</v>
      </c>
      <c r="AF32" s="6">
        <v>0</v>
      </c>
      <c r="AG32" s="6">
        <v>58212.160000000003</v>
      </c>
      <c r="AH32" s="6">
        <v>773246.63</v>
      </c>
      <c r="AI32" s="6">
        <v>2685578.72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x14ac:dyDescent="0.2">
      <c r="A33" t="s">
        <v>9</v>
      </c>
      <c r="B33" t="s">
        <v>92</v>
      </c>
      <c r="C33" s="6">
        <v>5476.1</v>
      </c>
      <c r="D33" s="6">
        <v>80827.520000000004</v>
      </c>
      <c r="E33" s="6">
        <v>0</v>
      </c>
      <c r="F33" s="6">
        <v>0</v>
      </c>
      <c r="G33" s="6">
        <v>0</v>
      </c>
      <c r="H33" s="6">
        <v>0</v>
      </c>
      <c r="I33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86303.63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x14ac:dyDescent="0.2">
      <c r="A34" t="s">
        <v>35</v>
      </c>
      <c r="B34" t="s">
        <v>93</v>
      </c>
      <c r="C34">
        <v>0</v>
      </c>
      <c r="D34">
        <v>0</v>
      </c>
      <c r="E34">
        <v>0</v>
      </c>
      <c r="F34" s="6">
        <v>0</v>
      </c>
      <c r="G34" s="6">
        <v>0</v>
      </c>
      <c r="H34" s="6">
        <v>0</v>
      </c>
      <c r="I34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86303.63</v>
      </c>
      <c r="AG34" s="6">
        <v>0</v>
      </c>
      <c r="AH34" s="6">
        <v>0</v>
      </c>
      <c r="AI34" s="6">
        <v>86303.63</v>
      </c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x14ac:dyDescent="0.2">
      <c r="A35" t="s">
        <v>21</v>
      </c>
      <c r="B35" t="s">
        <v>3</v>
      </c>
      <c r="C35">
        <v>27937.63</v>
      </c>
      <c r="D35">
        <v>1796864.5</v>
      </c>
      <c r="E35">
        <v>314657</v>
      </c>
      <c r="F35" s="6">
        <v>0</v>
      </c>
      <c r="G35" s="6">
        <v>0</v>
      </c>
      <c r="H35" s="6">
        <v>0</v>
      </c>
      <c r="I35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2139459.13</v>
      </c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x14ac:dyDescent="0.2">
      <c r="A36" t="s">
        <v>5</v>
      </c>
      <c r="B36" t="s">
        <v>5</v>
      </c>
      <c r="C36">
        <v>33936.160000000003</v>
      </c>
      <c r="D36">
        <v>1900783.27</v>
      </c>
      <c r="E36">
        <v>314657</v>
      </c>
      <c r="F36">
        <v>325641.59000000003</v>
      </c>
      <c r="G36">
        <v>6660029.5</v>
      </c>
      <c r="H36">
        <v>18212366</v>
      </c>
      <c r="I36" s="19">
        <v>325641.59000000003</v>
      </c>
      <c r="J36" s="19">
        <v>6657192.5</v>
      </c>
      <c r="K36" s="19">
        <v>18212365.989999998</v>
      </c>
      <c r="L36">
        <v>35950.19</v>
      </c>
      <c r="M36">
        <v>8204686.3799999999</v>
      </c>
      <c r="N36">
        <v>3547803</v>
      </c>
      <c r="O36">
        <v>23613.68</v>
      </c>
      <c r="P36">
        <v>2837</v>
      </c>
      <c r="Q36">
        <v>730.13</v>
      </c>
      <c r="R36">
        <v>58839.43</v>
      </c>
      <c r="S36">
        <v>-27.19</v>
      </c>
      <c r="T36">
        <v>968.21</v>
      </c>
      <c r="U36">
        <v>204340.58</v>
      </c>
      <c r="V36">
        <v>57973.34</v>
      </c>
      <c r="W36">
        <v>-1478.7</v>
      </c>
      <c r="X36">
        <v>1232100</v>
      </c>
      <c r="Y36">
        <v>112146.38</v>
      </c>
      <c r="Z36">
        <v>581299.68999999994</v>
      </c>
      <c r="AA36">
        <v>2039022.88</v>
      </c>
      <c r="AB36">
        <v>12801843.689999999</v>
      </c>
      <c r="AC36">
        <v>9949302.3000000007</v>
      </c>
      <c r="AD36">
        <v>2258359.12</v>
      </c>
      <c r="AE36">
        <v>2685578.72</v>
      </c>
      <c r="AF36">
        <v>86303.63</v>
      </c>
      <c r="AG36">
        <v>86303.63</v>
      </c>
      <c r="AH36">
        <v>2139459.08</v>
      </c>
      <c r="AI36">
        <v>98750568.75</v>
      </c>
    </row>
    <row r="38" spans="1:47" x14ac:dyDescent="0.2">
      <c r="G38" s="7"/>
      <c r="H38" s="7"/>
    </row>
    <row r="39" spans="1:47" ht="15.75" x14ac:dyDescent="0.25">
      <c r="F39" s="8"/>
      <c r="G39" s="7"/>
      <c r="H39" s="7"/>
      <c r="K39" s="7"/>
    </row>
    <row r="40" spans="1:47" ht="15.75" x14ac:dyDescent="0.25">
      <c r="B40" s="5"/>
      <c r="F40" s="8"/>
      <c r="G40" s="7"/>
      <c r="H40" s="7"/>
      <c r="I40" s="5"/>
      <c r="K40" s="7"/>
      <c r="Q40" s="5"/>
      <c r="R40" s="5"/>
      <c r="S40" s="5"/>
      <c r="T40" s="5"/>
      <c r="U40" s="5"/>
      <c r="V40" s="5"/>
      <c r="W40" s="5"/>
    </row>
    <row r="41" spans="1:47" ht="15.75" x14ac:dyDescent="0.25">
      <c r="B41" s="5"/>
      <c r="F41" s="8"/>
      <c r="G41" s="7"/>
      <c r="H41" s="7"/>
      <c r="I41" s="5"/>
      <c r="K41" s="7"/>
    </row>
    <row r="42" spans="1:47" ht="15.75" x14ac:dyDescent="0.25">
      <c r="A42" s="13" t="s">
        <v>56</v>
      </c>
      <c r="B42" s="13"/>
      <c r="C42" s="13"/>
      <c r="D42" s="13"/>
      <c r="F42" s="8"/>
      <c r="G42" s="7"/>
      <c r="H42" s="7"/>
      <c r="I42" s="5"/>
      <c r="K42" s="7"/>
    </row>
    <row r="43" spans="1:47" ht="15.75" x14ac:dyDescent="0.25">
      <c r="A43" s="13"/>
      <c r="B43" s="24" t="s">
        <v>96</v>
      </c>
      <c r="C43" s="24" t="s">
        <v>97</v>
      </c>
      <c r="D43" s="24" t="s">
        <v>98</v>
      </c>
      <c r="E43" s="5"/>
      <c r="F43" s="8"/>
      <c r="I43" s="1"/>
    </row>
    <row r="44" spans="1:47" ht="15.75" x14ac:dyDescent="0.25">
      <c r="A44" s="23" t="s">
        <v>6</v>
      </c>
      <c r="B44" s="16">
        <f t="shared" ref="B44:D46" si="0">SUM(I13+I24)/B$47*100</f>
        <v>10.585714803812376</v>
      </c>
      <c r="C44" s="16">
        <f t="shared" si="0"/>
        <v>0</v>
      </c>
      <c r="D44" s="16">
        <f t="shared" si="0"/>
        <v>0</v>
      </c>
      <c r="F44" s="8"/>
    </row>
    <row r="45" spans="1:47" ht="15.75" x14ac:dyDescent="0.25">
      <c r="A45" s="23" t="s">
        <v>7</v>
      </c>
      <c r="B45" s="16">
        <f t="shared" si="0"/>
        <v>15.538908896741352</v>
      </c>
      <c r="C45" s="16">
        <f t="shared" si="0"/>
        <v>23.516583905302419</v>
      </c>
      <c r="D45" s="16">
        <f t="shared" si="0"/>
        <v>42.941378425483755</v>
      </c>
      <c r="F45" s="8"/>
      <c r="I45" s="1"/>
    </row>
    <row r="46" spans="1:47" x14ac:dyDescent="0.2">
      <c r="A46" s="23" t="s">
        <v>8</v>
      </c>
      <c r="B46" s="16">
        <f t="shared" si="0"/>
        <v>15.636227546978871</v>
      </c>
      <c r="C46" s="16">
        <f t="shared" si="0"/>
        <v>10.066237682025868</v>
      </c>
      <c r="D46" s="16">
        <f t="shared" si="0"/>
        <v>16.136851750144299</v>
      </c>
    </row>
    <row r="47" spans="1:47" x14ac:dyDescent="0.2">
      <c r="A47" s="26" t="s">
        <v>5</v>
      </c>
      <c r="B47" s="14">
        <f>+I36</f>
        <v>325641.59000000003</v>
      </c>
      <c r="C47" s="14">
        <f>+J36</f>
        <v>6657192.5</v>
      </c>
      <c r="D47" s="14">
        <f>+K36</f>
        <v>18212365.989999998</v>
      </c>
    </row>
    <row r="48" spans="1:47" x14ac:dyDescent="0.2">
      <c r="B48" s="7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zoomScale="75" zoomScaleNormal="75" workbookViewId="0">
      <pane xSplit="2" ySplit="3" topLeftCell="H4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19.5703125" customWidth="1"/>
    <col min="2" max="2" width="15.85546875" customWidth="1"/>
    <col min="3" max="33" width="9.7109375" customWidth="1"/>
  </cols>
  <sheetData>
    <row r="1" spans="1:47" x14ac:dyDescent="0.2">
      <c r="A1" s="2" t="s">
        <v>107</v>
      </c>
    </row>
    <row r="2" spans="1:47" x14ac:dyDescent="0.2">
      <c r="B2" s="2"/>
    </row>
    <row r="3" spans="1:47" x14ac:dyDescent="0.2">
      <c r="B3" t="s">
        <v>0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80</v>
      </c>
      <c r="M3" t="s">
        <v>81</v>
      </c>
      <c r="N3" t="s">
        <v>82</v>
      </c>
      <c r="O3" t="s">
        <v>1</v>
      </c>
      <c r="P3" t="s">
        <v>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88</v>
      </c>
      <c r="W3" t="s">
        <v>89</v>
      </c>
      <c r="X3" t="s">
        <v>90</v>
      </c>
      <c r="Y3" t="s">
        <v>91</v>
      </c>
      <c r="Z3" t="s">
        <v>42</v>
      </c>
      <c r="AA3" t="s">
        <v>43</v>
      </c>
      <c r="AB3" t="s">
        <v>4</v>
      </c>
      <c r="AC3" t="s">
        <v>94</v>
      </c>
      <c r="AD3" t="s">
        <v>44</v>
      </c>
      <c r="AE3" t="s">
        <v>45</v>
      </c>
      <c r="AF3" t="s">
        <v>92</v>
      </c>
      <c r="AG3" t="s">
        <v>93</v>
      </c>
      <c r="AH3" t="s">
        <v>3</v>
      </c>
      <c r="AI3" t="s">
        <v>5</v>
      </c>
    </row>
    <row r="4" spans="1:47" x14ac:dyDescent="0.2">
      <c r="A4" t="s">
        <v>36</v>
      </c>
      <c r="B4" t="s">
        <v>71</v>
      </c>
      <c r="C4">
        <v>0</v>
      </c>
      <c r="D4">
        <v>0</v>
      </c>
      <c r="E4">
        <v>0</v>
      </c>
      <c r="F4" s="6">
        <v>0</v>
      </c>
      <c r="G4" s="6">
        <v>0</v>
      </c>
      <c r="H4" s="6">
        <v>0</v>
      </c>
      <c r="I4">
        <v>1383.3</v>
      </c>
      <c r="J4" s="6">
        <v>14597.56</v>
      </c>
      <c r="K4" s="6">
        <v>5193.9399999999996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12718.17</v>
      </c>
      <c r="AD4" s="6">
        <v>0.11</v>
      </c>
      <c r="AE4" s="6">
        <v>43.08</v>
      </c>
      <c r="AF4" s="6">
        <v>0</v>
      </c>
      <c r="AG4" s="6">
        <v>0</v>
      </c>
      <c r="AH4" s="6">
        <v>0</v>
      </c>
      <c r="AI4" s="6">
        <v>33936.160000000003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x14ac:dyDescent="0.2">
      <c r="A5" t="s">
        <v>37</v>
      </c>
      <c r="B5" t="s">
        <v>72</v>
      </c>
      <c r="C5">
        <v>0</v>
      </c>
      <c r="D5">
        <v>0</v>
      </c>
      <c r="E5">
        <v>0</v>
      </c>
      <c r="F5" s="6">
        <v>0</v>
      </c>
      <c r="G5" s="6">
        <v>0</v>
      </c>
      <c r="H5" s="6">
        <v>0</v>
      </c>
      <c r="I5">
        <v>9149.65</v>
      </c>
      <c r="J5" s="6">
        <v>796635.5</v>
      </c>
      <c r="K5" s="6">
        <v>299808.40999999997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500838.03</v>
      </c>
      <c r="AD5" s="6">
        <v>4.51</v>
      </c>
      <c r="AE5" s="6">
        <v>294347.21999999997</v>
      </c>
      <c r="AF5" s="6">
        <v>0</v>
      </c>
      <c r="AG5" s="6">
        <v>0</v>
      </c>
      <c r="AH5" s="6">
        <v>0</v>
      </c>
      <c r="AI5" s="6">
        <v>1900783.31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x14ac:dyDescent="0.2">
      <c r="A6" t="s">
        <v>38</v>
      </c>
      <c r="B6" t="s">
        <v>73</v>
      </c>
      <c r="C6">
        <v>0</v>
      </c>
      <c r="D6">
        <v>0</v>
      </c>
      <c r="E6">
        <v>0</v>
      </c>
      <c r="F6" s="6">
        <v>0</v>
      </c>
      <c r="G6" s="6">
        <v>0</v>
      </c>
      <c r="H6" s="6">
        <v>0</v>
      </c>
      <c r="I6">
        <v>732.17</v>
      </c>
      <c r="J6" s="6">
        <v>22260.94</v>
      </c>
      <c r="K6" s="6">
        <v>235765.33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51449.36</v>
      </c>
      <c r="AD6" s="6">
        <v>16.8</v>
      </c>
      <c r="AE6" s="6">
        <v>4432.41</v>
      </c>
      <c r="AF6" s="6">
        <v>0</v>
      </c>
      <c r="AG6" s="6">
        <v>0</v>
      </c>
      <c r="AH6" s="6">
        <v>0</v>
      </c>
      <c r="AI6" s="6">
        <v>314657.01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2">
      <c r="A7" t="s">
        <v>39</v>
      </c>
      <c r="B7" t="s">
        <v>74</v>
      </c>
      <c r="C7">
        <v>0</v>
      </c>
      <c r="D7">
        <v>0</v>
      </c>
      <c r="E7">
        <v>0</v>
      </c>
      <c r="F7" s="6">
        <v>0</v>
      </c>
      <c r="G7" s="6">
        <v>0</v>
      </c>
      <c r="H7" s="6">
        <v>0</v>
      </c>
      <c r="I7">
        <v>35027.53</v>
      </c>
      <c r="J7" s="6">
        <v>164985.89000000001</v>
      </c>
      <c r="K7" s="6">
        <v>20668.78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52576.52</v>
      </c>
      <c r="AD7" s="6">
        <v>0.57999999999999996</v>
      </c>
      <c r="AE7" s="6">
        <v>335.83</v>
      </c>
      <c r="AF7" s="6">
        <v>0</v>
      </c>
      <c r="AG7" s="6">
        <v>0</v>
      </c>
      <c r="AH7" s="6">
        <v>52046.46</v>
      </c>
      <c r="AI7" s="6">
        <v>325641.59000000003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x14ac:dyDescent="0.2">
      <c r="A8" t="s">
        <v>41</v>
      </c>
      <c r="B8" t="s">
        <v>75</v>
      </c>
      <c r="C8">
        <v>0</v>
      </c>
      <c r="D8">
        <v>0</v>
      </c>
      <c r="E8">
        <v>0</v>
      </c>
      <c r="F8" s="6">
        <v>0</v>
      </c>
      <c r="G8" s="6">
        <v>0</v>
      </c>
      <c r="H8" s="6">
        <v>0</v>
      </c>
      <c r="I8">
        <v>62384.85</v>
      </c>
      <c r="J8" s="6">
        <v>2006594.5</v>
      </c>
      <c r="K8" s="6">
        <v>1502184.5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1355147.88</v>
      </c>
      <c r="AD8" s="6">
        <v>126.87</v>
      </c>
      <c r="AE8" s="6">
        <v>763925.81</v>
      </c>
      <c r="AF8" s="6">
        <v>0</v>
      </c>
      <c r="AG8" s="6">
        <v>0</v>
      </c>
      <c r="AH8" s="6">
        <v>969664.88</v>
      </c>
      <c r="AI8" s="6">
        <v>6660029.29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x14ac:dyDescent="0.2">
      <c r="A9" t="s">
        <v>40</v>
      </c>
      <c r="B9" t="s">
        <v>76</v>
      </c>
      <c r="C9">
        <v>0</v>
      </c>
      <c r="D9">
        <v>0</v>
      </c>
      <c r="E9">
        <v>0</v>
      </c>
      <c r="F9" s="6">
        <v>0</v>
      </c>
      <c r="G9" s="6">
        <v>0</v>
      </c>
      <c r="H9" s="6">
        <v>0</v>
      </c>
      <c r="I9">
        <v>85711.23</v>
      </c>
      <c r="J9" s="6">
        <v>1328837.5</v>
      </c>
      <c r="K9" s="6">
        <v>4820635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7742341</v>
      </c>
      <c r="AD9" s="6">
        <v>2258210.25</v>
      </c>
      <c r="AE9" s="6">
        <v>1604037.75</v>
      </c>
      <c r="AF9" s="6">
        <v>0</v>
      </c>
      <c r="AG9" s="6">
        <v>28091.47</v>
      </c>
      <c r="AH9" s="6">
        <v>344501.13</v>
      </c>
      <c r="AI9" s="6">
        <v>18212365.329999998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x14ac:dyDescent="0.2">
      <c r="A10" t="s">
        <v>24</v>
      </c>
      <c r="B10" t="s">
        <v>77</v>
      </c>
      <c r="C10">
        <v>0</v>
      </c>
      <c r="D10">
        <v>0</v>
      </c>
      <c r="E10">
        <v>0</v>
      </c>
      <c r="F10" s="6">
        <v>325641.59000000003</v>
      </c>
      <c r="G10" s="6">
        <v>0</v>
      </c>
      <c r="H10" s="6">
        <v>0</v>
      </c>
      <c r="I10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325641.59000000003</v>
      </c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x14ac:dyDescent="0.2">
      <c r="A11" t="s">
        <v>25</v>
      </c>
      <c r="B11" t="s">
        <v>78</v>
      </c>
      <c r="C11">
        <v>0</v>
      </c>
      <c r="D11">
        <v>0</v>
      </c>
      <c r="E11">
        <v>0</v>
      </c>
      <c r="F11" s="6">
        <v>0</v>
      </c>
      <c r="G11" s="6">
        <v>6657192.5</v>
      </c>
      <c r="H11" s="6">
        <v>0</v>
      </c>
      <c r="I11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6657192.5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x14ac:dyDescent="0.2">
      <c r="A12" t="s">
        <v>26</v>
      </c>
      <c r="B12" t="s">
        <v>79</v>
      </c>
      <c r="C12">
        <v>0</v>
      </c>
      <c r="D12">
        <v>0</v>
      </c>
      <c r="E12">
        <v>0</v>
      </c>
      <c r="F12" s="6">
        <v>0</v>
      </c>
      <c r="G12" s="6">
        <v>0</v>
      </c>
      <c r="H12" s="6">
        <v>18212366</v>
      </c>
      <c r="I12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18212366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x14ac:dyDescent="0.2">
      <c r="A13" t="s">
        <v>6</v>
      </c>
      <c r="B13" t="s">
        <v>80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19">
        <v>35950.19</v>
      </c>
      <c r="J13" s="19">
        <v>0</v>
      </c>
      <c r="K13" s="19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35950.19</v>
      </c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x14ac:dyDescent="0.2">
      <c r="A14" t="s">
        <v>7</v>
      </c>
      <c r="B14" t="s">
        <v>81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19">
        <v>46771.28</v>
      </c>
      <c r="J14" s="19">
        <v>1360678.13</v>
      </c>
      <c r="K14" s="19">
        <v>6797237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8204686.4100000001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x14ac:dyDescent="0.2">
      <c r="A15" t="s">
        <v>8</v>
      </c>
      <c r="B15" t="s">
        <v>82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19">
        <v>52583.06</v>
      </c>
      <c r="J15" s="19">
        <v>648996.18999999994</v>
      </c>
      <c r="K15" s="19">
        <v>2846223.75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3547803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x14ac:dyDescent="0.2">
      <c r="A16" t="s">
        <v>22</v>
      </c>
      <c r="B16" t="s">
        <v>1</v>
      </c>
      <c r="C16">
        <v>522.42999999999995</v>
      </c>
      <c r="D16">
        <v>23091.25</v>
      </c>
      <c r="E16">
        <v>0</v>
      </c>
      <c r="F16" s="6">
        <v>0</v>
      </c>
      <c r="G16" s="6">
        <v>0</v>
      </c>
      <c r="H16" s="6">
        <v>0</v>
      </c>
      <c r="I1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23613.68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x14ac:dyDescent="0.2">
      <c r="A17" t="s">
        <v>27</v>
      </c>
      <c r="B17" t="s">
        <v>2</v>
      </c>
      <c r="C17">
        <v>0</v>
      </c>
      <c r="D17">
        <v>0</v>
      </c>
      <c r="E17">
        <v>0</v>
      </c>
      <c r="F17" s="6">
        <v>0</v>
      </c>
      <c r="G17" s="6">
        <v>2837</v>
      </c>
      <c r="H17" s="6">
        <v>0</v>
      </c>
      <c r="I17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2837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x14ac:dyDescent="0.2">
      <c r="A18" t="s">
        <v>28</v>
      </c>
      <c r="B18" t="s">
        <v>83</v>
      </c>
      <c r="C18">
        <v>0</v>
      </c>
      <c r="D18">
        <v>0</v>
      </c>
      <c r="E18">
        <v>0</v>
      </c>
      <c r="F18" s="6">
        <v>0</v>
      </c>
      <c r="G18" s="6">
        <v>0</v>
      </c>
      <c r="H18" s="6">
        <v>0</v>
      </c>
      <c r="I18">
        <v>-56.91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787.04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730.13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x14ac:dyDescent="0.2">
      <c r="A19" t="s">
        <v>23</v>
      </c>
      <c r="B19" t="s">
        <v>84</v>
      </c>
      <c r="C19">
        <v>0</v>
      </c>
      <c r="D19">
        <v>0</v>
      </c>
      <c r="E19">
        <v>0</v>
      </c>
      <c r="F19" s="6">
        <v>0</v>
      </c>
      <c r="G19" s="6">
        <v>0</v>
      </c>
      <c r="H19" s="6">
        <v>0</v>
      </c>
      <c r="I19">
        <v>-177.54</v>
      </c>
      <c r="J19" s="6">
        <v>3508.75</v>
      </c>
      <c r="K19" s="6">
        <v>6786.41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43327.59</v>
      </c>
      <c r="AD19" s="6">
        <v>0</v>
      </c>
      <c r="AE19" s="6">
        <v>5394.22</v>
      </c>
      <c r="AF19" s="6">
        <v>0</v>
      </c>
      <c r="AG19" s="6">
        <v>0</v>
      </c>
      <c r="AH19" s="6">
        <v>0</v>
      </c>
      <c r="AI19" s="6">
        <v>58839.43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x14ac:dyDescent="0.2">
      <c r="A20" t="s">
        <v>29</v>
      </c>
      <c r="B20" t="s">
        <v>85</v>
      </c>
      <c r="C20">
        <v>0</v>
      </c>
      <c r="D20">
        <v>0</v>
      </c>
      <c r="E20">
        <v>0</v>
      </c>
      <c r="F20" s="6">
        <v>0</v>
      </c>
      <c r="G20" s="6">
        <v>0</v>
      </c>
      <c r="H20" s="6">
        <v>0</v>
      </c>
      <c r="I20">
        <v>-32.909999999999997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5.72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-27.19</v>
      </c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x14ac:dyDescent="0.2">
      <c r="A21" t="s">
        <v>30</v>
      </c>
      <c r="B21" t="s">
        <v>86</v>
      </c>
      <c r="C21">
        <v>0</v>
      </c>
      <c r="D21">
        <v>0</v>
      </c>
      <c r="E21">
        <v>0</v>
      </c>
      <c r="F21" s="6">
        <v>0</v>
      </c>
      <c r="G21" s="6">
        <v>0</v>
      </c>
      <c r="H21" s="6">
        <v>0</v>
      </c>
      <c r="I21">
        <v>-1384.78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2352.9899999999998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968.21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x14ac:dyDescent="0.2">
      <c r="A22" t="s">
        <v>31</v>
      </c>
      <c r="B22" t="s">
        <v>87</v>
      </c>
      <c r="C22">
        <v>0</v>
      </c>
      <c r="D22">
        <v>0</v>
      </c>
      <c r="E22">
        <v>0</v>
      </c>
      <c r="F22" s="6">
        <v>0</v>
      </c>
      <c r="G22" s="6">
        <v>0</v>
      </c>
      <c r="H22" s="6">
        <v>0</v>
      </c>
      <c r="I22">
        <v>-366.98</v>
      </c>
      <c r="J22" s="6">
        <v>10724.5</v>
      </c>
      <c r="K22" s="6">
        <v>44504.5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137234.5</v>
      </c>
      <c r="AD22" s="6">
        <v>0</v>
      </c>
      <c r="AE22" s="6">
        <v>12244.06</v>
      </c>
      <c r="AF22" s="6">
        <v>0</v>
      </c>
      <c r="AG22" s="6">
        <v>0</v>
      </c>
      <c r="AH22" s="6">
        <v>0</v>
      </c>
      <c r="AI22" s="6">
        <v>204340.58</v>
      </c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x14ac:dyDescent="0.2">
      <c r="A23" t="s">
        <v>32</v>
      </c>
      <c r="B23" t="s">
        <v>88</v>
      </c>
      <c r="C23">
        <v>0</v>
      </c>
      <c r="D23">
        <v>0</v>
      </c>
      <c r="E23">
        <v>0</v>
      </c>
      <c r="F23" s="6">
        <v>0</v>
      </c>
      <c r="G23" s="6">
        <v>0</v>
      </c>
      <c r="H23" s="6">
        <v>0</v>
      </c>
      <c r="I23">
        <v>-3511.04</v>
      </c>
      <c r="J23" s="6">
        <v>3742.75</v>
      </c>
      <c r="K23" s="6">
        <v>6401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50523.5</v>
      </c>
      <c r="AD23" s="6">
        <v>0</v>
      </c>
      <c r="AE23" s="6">
        <v>817.13</v>
      </c>
      <c r="AF23" s="6">
        <v>0</v>
      </c>
      <c r="AG23" s="6">
        <v>0</v>
      </c>
      <c r="AH23" s="6">
        <v>0</v>
      </c>
      <c r="AI23" s="6">
        <v>57973.34</v>
      </c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x14ac:dyDescent="0.2">
      <c r="A24" t="s">
        <v>59</v>
      </c>
      <c r="B24" t="s">
        <v>89</v>
      </c>
      <c r="C24">
        <v>0</v>
      </c>
      <c r="D24">
        <v>0</v>
      </c>
      <c r="E24">
        <v>0</v>
      </c>
      <c r="F24" s="6">
        <v>0</v>
      </c>
      <c r="G24" s="6">
        <v>0</v>
      </c>
      <c r="H24" s="6">
        <v>0</v>
      </c>
      <c r="I24">
        <v>-1478.7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-1478.7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x14ac:dyDescent="0.2">
      <c r="A25" t="s">
        <v>60</v>
      </c>
      <c r="B25" t="s">
        <v>90</v>
      </c>
      <c r="C25">
        <v>0</v>
      </c>
      <c r="D25">
        <v>0</v>
      </c>
      <c r="E25">
        <v>0</v>
      </c>
      <c r="F25" s="6">
        <v>0</v>
      </c>
      <c r="G25" s="6">
        <v>0</v>
      </c>
      <c r="H25" s="6">
        <v>0</v>
      </c>
      <c r="I25">
        <v>3829.87</v>
      </c>
      <c r="J25" s="6">
        <v>204866.13</v>
      </c>
      <c r="K25" s="6">
        <v>1023404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1232099.99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x14ac:dyDescent="0.2">
      <c r="A26" t="s">
        <v>61</v>
      </c>
      <c r="B26" t="s">
        <v>91</v>
      </c>
      <c r="C26">
        <v>0</v>
      </c>
      <c r="D26">
        <v>0</v>
      </c>
      <c r="E26">
        <v>0</v>
      </c>
      <c r="F26" s="6">
        <v>0</v>
      </c>
      <c r="G26" s="6">
        <v>0</v>
      </c>
      <c r="H26" s="6">
        <v>0</v>
      </c>
      <c r="I26">
        <v>-1665</v>
      </c>
      <c r="J26" s="6">
        <v>21132.63</v>
      </c>
      <c r="K26" s="6">
        <v>92678.75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112146.38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x14ac:dyDescent="0.2">
      <c r="A27" t="s">
        <v>33</v>
      </c>
      <c r="B27" t="s">
        <v>42</v>
      </c>
      <c r="C27">
        <v>0</v>
      </c>
      <c r="D27">
        <v>0</v>
      </c>
      <c r="E27">
        <v>0</v>
      </c>
      <c r="F27" s="6">
        <v>0</v>
      </c>
      <c r="G27" s="6">
        <v>0</v>
      </c>
      <c r="H27" s="6">
        <v>0</v>
      </c>
      <c r="I27">
        <v>792.33</v>
      </c>
      <c r="J27" s="6">
        <v>69631.55</v>
      </c>
      <c r="K27" s="6">
        <v>510874.63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1.22</v>
      </c>
      <c r="AF27" s="6">
        <v>0</v>
      </c>
      <c r="AG27" s="6">
        <v>0</v>
      </c>
      <c r="AH27" s="6">
        <v>0</v>
      </c>
      <c r="AI27" s="6">
        <v>581299.72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x14ac:dyDescent="0.2">
      <c r="A28" t="s">
        <v>34</v>
      </c>
      <c r="B28" t="s">
        <v>43</v>
      </c>
      <c r="C28">
        <v>0</v>
      </c>
      <c r="D28">
        <v>0</v>
      </c>
      <c r="E28">
        <v>0</v>
      </c>
      <c r="F28" s="6">
        <v>0</v>
      </c>
      <c r="G28" s="6">
        <v>0</v>
      </c>
      <c r="H28" s="6">
        <v>0</v>
      </c>
      <c r="I28">
        <v>0</v>
      </c>
      <c r="J28" s="6">
        <v>0</v>
      </c>
      <c r="K28" s="6">
        <v>0</v>
      </c>
      <c r="L28" s="6">
        <v>2980.26</v>
      </c>
      <c r="M28" s="6">
        <v>1741931.38</v>
      </c>
      <c r="N28" s="6">
        <v>294111.25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2039022.88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x14ac:dyDescent="0.2">
      <c r="A29" t="s">
        <v>10</v>
      </c>
      <c r="B29" t="s">
        <v>4</v>
      </c>
      <c r="C29">
        <v>0</v>
      </c>
      <c r="D29">
        <v>0</v>
      </c>
      <c r="E29">
        <v>0</v>
      </c>
      <c r="F29" s="6">
        <v>0</v>
      </c>
      <c r="G29" s="6">
        <v>0</v>
      </c>
      <c r="H29" s="6">
        <v>0</v>
      </c>
      <c r="I29">
        <v>0</v>
      </c>
      <c r="J29" s="6">
        <v>0</v>
      </c>
      <c r="K29" s="6">
        <v>0</v>
      </c>
      <c r="L29" s="6">
        <v>32969.93</v>
      </c>
      <c r="M29" s="6">
        <v>6462755</v>
      </c>
      <c r="N29" s="6">
        <v>1993754.5</v>
      </c>
      <c r="O29" s="6">
        <v>23613.68</v>
      </c>
      <c r="P29" s="6">
        <v>2837</v>
      </c>
      <c r="Q29" s="6">
        <v>730.13</v>
      </c>
      <c r="R29" s="6">
        <v>58839.43</v>
      </c>
      <c r="S29" s="6">
        <v>-27.19</v>
      </c>
      <c r="T29" s="6">
        <v>968.21</v>
      </c>
      <c r="U29" s="6">
        <v>204340.58</v>
      </c>
      <c r="V29" s="6">
        <v>57973.34</v>
      </c>
      <c r="W29" s="6">
        <v>-1478.7</v>
      </c>
      <c r="X29" s="6">
        <v>1232100</v>
      </c>
      <c r="Y29" s="6">
        <v>112146.38</v>
      </c>
      <c r="Z29" s="6">
        <v>581299.68999999994</v>
      </c>
      <c r="AA29" s="6">
        <v>2039022.88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12801844.84</v>
      </c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x14ac:dyDescent="0.2">
      <c r="A30" t="s">
        <v>46</v>
      </c>
      <c r="B30" t="s">
        <v>94</v>
      </c>
      <c r="C30">
        <v>0</v>
      </c>
      <c r="D30">
        <v>0</v>
      </c>
      <c r="E30">
        <v>0</v>
      </c>
      <c r="F30" s="6">
        <v>0</v>
      </c>
      <c r="G30" s="6">
        <v>0</v>
      </c>
      <c r="H30" s="6">
        <v>0</v>
      </c>
      <c r="I30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9949302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9949302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x14ac:dyDescent="0.2">
      <c r="A31" t="s">
        <v>11</v>
      </c>
      <c r="B31" t="s">
        <v>44</v>
      </c>
      <c r="C31">
        <v>0</v>
      </c>
      <c r="D31">
        <v>0</v>
      </c>
      <c r="E31">
        <v>0</v>
      </c>
      <c r="F31" s="6">
        <v>0</v>
      </c>
      <c r="G31" s="6">
        <v>0</v>
      </c>
      <c r="H31" s="6">
        <v>0</v>
      </c>
      <c r="I31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2258359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2258359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x14ac:dyDescent="0.2">
      <c r="A32" t="s">
        <v>12</v>
      </c>
      <c r="B32" t="s">
        <v>45</v>
      </c>
      <c r="C32">
        <v>0</v>
      </c>
      <c r="D32">
        <v>0</v>
      </c>
      <c r="E32">
        <v>0</v>
      </c>
      <c r="F32" s="6">
        <v>0</v>
      </c>
      <c r="G32" s="6">
        <v>0</v>
      </c>
      <c r="H32" s="6">
        <v>0</v>
      </c>
      <c r="I32">
        <v>0</v>
      </c>
      <c r="J32" s="6">
        <v>0</v>
      </c>
      <c r="K32" s="6">
        <v>0</v>
      </c>
      <c r="L32" s="6">
        <v>0</v>
      </c>
      <c r="M32" s="6">
        <v>0</v>
      </c>
      <c r="N32" s="6">
        <v>1259937.25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594182.68999999994</v>
      </c>
      <c r="AC32" s="6">
        <v>0</v>
      </c>
      <c r="AD32" s="6">
        <v>0</v>
      </c>
      <c r="AE32" s="6">
        <v>0</v>
      </c>
      <c r="AF32" s="6">
        <v>0</v>
      </c>
      <c r="AG32" s="6">
        <v>58212.160000000003</v>
      </c>
      <c r="AH32" s="6">
        <v>773246.63</v>
      </c>
      <c r="AI32" s="6">
        <v>2685578.72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x14ac:dyDescent="0.2">
      <c r="A33" t="s">
        <v>9</v>
      </c>
      <c r="B33" t="s">
        <v>92</v>
      </c>
      <c r="C33">
        <v>5476.1</v>
      </c>
      <c r="D33">
        <v>80827.520000000004</v>
      </c>
      <c r="E33">
        <v>0</v>
      </c>
      <c r="F33" s="6">
        <v>0</v>
      </c>
      <c r="G33" s="6">
        <v>0</v>
      </c>
      <c r="H33" s="6">
        <v>0</v>
      </c>
      <c r="I33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86303.63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x14ac:dyDescent="0.2">
      <c r="A34" t="s">
        <v>35</v>
      </c>
      <c r="B34" t="s">
        <v>93</v>
      </c>
      <c r="C34">
        <v>0</v>
      </c>
      <c r="D34">
        <v>0</v>
      </c>
      <c r="E34">
        <v>0</v>
      </c>
      <c r="F34" s="6">
        <v>0</v>
      </c>
      <c r="G34" s="6">
        <v>0</v>
      </c>
      <c r="H34" s="6">
        <v>0</v>
      </c>
      <c r="I34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86303.63</v>
      </c>
      <c r="AG34" s="6">
        <v>0</v>
      </c>
      <c r="AH34" s="6">
        <v>0</v>
      </c>
      <c r="AI34" s="6">
        <v>86303.63</v>
      </c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x14ac:dyDescent="0.2">
      <c r="A35" t="s">
        <v>21</v>
      </c>
      <c r="B35" t="s">
        <v>3</v>
      </c>
      <c r="C35">
        <v>27937.63</v>
      </c>
      <c r="D35">
        <v>1796864.5</v>
      </c>
      <c r="E35">
        <v>314657</v>
      </c>
      <c r="F35" s="6">
        <v>0</v>
      </c>
      <c r="G35" s="6">
        <v>0</v>
      </c>
      <c r="H35" s="6">
        <v>0</v>
      </c>
      <c r="I35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2139459.13</v>
      </c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x14ac:dyDescent="0.2">
      <c r="A36" t="s">
        <v>5</v>
      </c>
      <c r="B36" t="s">
        <v>5</v>
      </c>
      <c r="C36">
        <v>33936.160000000003</v>
      </c>
      <c r="D36">
        <v>1900783.27</v>
      </c>
      <c r="E36">
        <v>314657</v>
      </c>
      <c r="F36">
        <v>325641.59000000003</v>
      </c>
      <c r="G36">
        <v>6660029.5</v>
      </c>
      <c r="H36">
        <v>18212366</v>
      </c>
      <c r="I36">
        <v>325641.59000000003</v>
      </c>
      <c r="J36">
        <v>6657192.5</v>
      </c>
      <c r="K36">
        <v>18212365.989999998</v>
      </c>
      <c r="L36">
        <v>35950.19</v>
      </c>
      <c r="M36">
        <v>8204686.3799999999</v>
      </c>
      <c r="N36">
        <v>3547803</v>
      </c>
      <c r="O36">
        <v>23613.68</v>
      </c>
      <c r="P36">
        <v>2837</v>
      </c>
      <c r="Q36">
        <v>730.13</v>
      </c>
      <c r="R36">
        <v>58839.43</v>
      </c>
      <c r="S36">
        <v>-27.19</v>
      </c>
      <c r="T36">
        <v>968.21</v>
      </c>
      <c r="U36">
        <v>204340.58</v>
      </c>
      <c r="V36">
        <v>57973.34</v>
      </c>
      <c r="W36">
        <v>-1478.7</v>
      </c>
      <c r="X36">
        <v>1232100</v>
      </c>
      <c r="Y36">
        <v>112146.38</v>
      </c>
      <c r="Z36">
        <v>581299.68999999994</v>
      </c>
      <c r="AA36">
        <v>2039022.88</v>
      </c>
      <c r="AB36">
        <v>12801843.689999999</v>
      </c>
      <c r="AC36">
        <v>9949302.3000000007</v>
      </c>
      <c r="AD36">
        <v>2258359.12</v>
      </c>
      <c r="AE36">
        <v>2685578.72</v>
      </c>
      <c r="AF36">
        <v>86303.63</v>
      </c>
      <c r="AG36">
        <v>86303.63</v>
      </c>
      <c r="AH36">
        <v>2139459.08</v>
      </c>
      <c r="AI36">
        <v>98750568.75</v>
      </c>
    </row>
    <row r="38" spans="1:47" x14ac:dyDescent="0.2">
      <c r="G38" s="7"/>
      <c r="H38" s="7"/>
    </row>
    <row r="39" spans="1:47" ht="15.75" x14ac:dyDescent="0.25">
      <c r="F39" s="8"/>
      <c r="G39" s="7"/>
      <c r="H39" s="7"/>
      <c r="K39" s="7"/>
    </row>
    <row r="40" spans="1:47" ht="15.75" x14ac:dyDescent="0.25">
      <c r="F40" s="8"/>
      <c r="G40" s="7"/>
      <c r="H40" s="7"/>
      <c r="K40" s="7"/>
      <c r="Q40" s="5"/>
      <c r="R40" s="5"/>
      <c r="S40" s="5"/>
      <c r="T40" s="5"/>
      <c r="U40" s="5"/>
      <c r="V40" s="5"/>
      <c r="W40" s="5"/>
    </row>
    <row r="41" spans="1:47" ht="15.75" x14ac:dyDescent="0.25">
      <c r="F41" s="8"/>
      <c r="G41" s="7"/>
      <c r="H41" s="7"/>
      <c r="K41" s="7"/>
    </row>
    <row r="42" spans="1:47" ht="15.75" x14ac:dyDescent="0.25">
      <c r="A42" s="13" t="s">
        <v>58</v>
      </c>
      <c r="B42" s="13"/>
      <c r="C42" s="13"/>
      <c r="D42" s="13"/>
      <c r="F42" s="8"/>
      <c r="G42" s="7"/>
      <c r="H42" s="7"/>
      <c r="I42" s="7"/>
      <c r="K42" s="7"/>
    </row>
    <row r="43" spans="1:47" ht="15.75" x14ac:dyDescent="0.25">
      <c r="A43" s="13"/>
      <c r="B43" s="13" t="s">
        <v>6</v>
      </c>
      <c r="C43" s="13" t="s">
        <v>7</v>
      </c>
      <c r="D43" s="13" t="s">
        <v>8</v>
      </c>
      <c r="F43" s="8"/>
      <c r="I43" s="1"/>
    </row>
    <row r="44" spans="1:47" ht="15.75" x14ac:dyDescent="0.25">
      <c r="A44" s="14" t="s">
        <v>54</v>
      </c>
      <c r="B44" s="27">
        <f>+I13/SUM($I13:$K13)*100</f>
        <v>100</v>
      </c>
      <c r="C44" s="27">
        <f>+I14/SUM($I14:$K14)*100</f>
        <v>0.5700556689527394</v>
      </c>
      <c r="D44" s="27">
        <f>+I15/SUM($I15:$K15)*100</f>
        <v>1.4821302084698613</v>
      </c>
      <c r="F44" s="8"/>
    </row>
    <row r="45" spans="1:47" x14ac:dyDescent="0.2">
      <c r="A45" s="14" t="s">
        <v>55</v>
      </c>
      <c r="B45" s="27">
        <f>+J13/SUM($I13:$K13)*100</f>
        <v>0</v>
      </c>
      <c r="C45" s="27">
        <f>+J14/SUM($I14:$K14)*100</f>
        <v>16.58415766313243</v>
      </c>
      <c r="D45" s="27">
        <f>+J15/SUM($I15:$K15)*100</f>
        <v>18.292903805538245</v>
      </c>
    </row>
    <row r="46" spans="1:47" x14ac:dyDescent="0.2">
      <c r="A46" s="14" t="s">
        <v>16</v>
      </c>
      <c r="B46" s="27">
        <f>+K13/SUM($I13:$K13)*100</f>
        <v>0</v>
      </c>
      <c r="C46" s="27">
        <f>+K14/SUM($I14:$K14)*100</f>
        <v>82.845786667914837</v>
      </c>
      <c r="D46" s="27">
        <f>+K15/SUM($I15:$K15)*100</f>
        <v>80.224965985991886</v>
      </c>
    </row>
    <row r="47" spans="1:47" x14ac:dyDescent="0.2">
      <c r="A47" s="14" t="s">
        <v>5</v>
      </c>
      <c r="B47" s="16">
        <f>SUM(B44:B46)</f>
        <v>100</v>
      </c>
      <c r="C47" s="16">
        <f>SUM(C44:C46)</f>
        <v>100</v>
      </c>
      <c r="D47" s="16">
        <f>SUM(D44:D46)</f>
        <v>100</v>
      </c>
      <c r="H47" s="25" t="s">
        <v>95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zoomScale="75" zoomScaleNormal="7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19.5703125" customWidth="1"/>
    <col min="2" max="2" width="15.85546875" customWidth="1"/>
    <col min="3" max="33" width="9.7109375" customWidth="1"/>
  </cols>
  <sheetData>
    <row r="1" spans="1:47" x14ac:dyDescent="0.2">
      <c r="A1" s="2" t="s">
        <v>107</v>
      </c>
    </row>
    <row r="2" spans="1:47" x14ac:dyDescent="0.2">
      <c r="B2" s="2"/>
    </row>
    <row r="3" spans="1:47" x14ac:dyDescent="0.2">
      <c r="B3" t="s">
        <v>0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80</v>
      </c>
      <c r="M3" t="s">
        <v>81</v>
      </c>
      <c r="N3" t="s">
        <v>82</v>
      </c>
      <c r="O3" t="s">
        <v>1</v>
      </c>
      <c r="P3" t="s">
        <v>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88</v>
      </c>
      <c r="W3" t="s">
        <v>89</v>
      </c>
      <c r="X3" t="s">
        <v>90</v>
      </c>
      <c r="Y3" t="s">
        <v>91</v>
      </c>
      <c r="Z3" t="s">
        <v>42</v>
      </c>
      <c r="AA3" t="s">
        <v>43</v>
      </c>
      <c r="AB3" t="s">
        <v>4</v>
      </c>
      <c r="AC3" t="s">
        <v>94</v>
      </c>
      <c r="AD3" t="s">
        <v>44</v>
      </c>
      <c r="AE3" t="s">
        <v>45</v>
      </c>
      <c r="AF3" t="s">
        <v>92</v>
      </c>
      <c r="AG3" t="s">
        <v>93</v>
      </c>
      <c r="AH3" t="s">
        <v>3</v>
      </c>
      <c r="AI3" t="s">
        <v>5</v>
      </c>
    </row>
    <row r="4" spans="1:47" x14ac:dyDescent="0.2">
      <c r="A4" t="s">
        <v>36</v>
      </c>
      <c r="B4" t="s">
        <v>71</v>
      </c>
      <c r="C4">
        <v>0</v>
      </c>
      <c r="D4">
        <v>0</v>
      </c>
      <c r="E4">
        <v>0</v>
      </c>
      <c r="F4" s="6">
        <v>0</v>
      </c>
      <c r="G4" s="6">
        <v>0</v>
      </c>
      <c r="H4" s="6">
        <v>0</v>
      </c>
      <c r="I4" s="19">
        <v>1383.3</v>
      </c>
      <c r="J4" s="19">
        <v>14597.56</v>
      </c>
      <c r="K4" s="19">
        <v>5193.9399999999996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19">
        <v>12718.17</v>
      </c>
      <c r="AD4" s="19">
        <v>0.11</v>
      </c>
      <c r="AE4" s="19">
        <v>43.08</v>
      </c>
      <c r="AF4" s="6">
        <v>0</v>
      </c>
      <c r="AG4" s="6">
        <v>0</v>
      </c>
      <c r="AH4" s="6">
        <v>0</v>
      </c>
      <c r="AI4" s="6">
        <v>33936.160000000003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x14ac:dyDescent="0.2">
      <c r="A5" t="s">
        <v>37</v>
      </c>
      <c r="B5" t="s">
        <v>72</v>
      </c>
      <c r="C5">
        <v>0</v>
      </c>
      <c r="D5">
        <v>0</v>
      </c>
      <c r="E5">
        <v>0</v>
      </c>
      <c r="F5" s="6">
        <v>0</v>
      </c>
      <c r="G5" s="6">
        <v>0</v>
      </c>
      <c r="H5" s="6">
        <v>0</v>
      </c>
      <c r="I5" s="19">
        <v>9149.65</v>
      </c>
      <c r="J5" s="19">
        <v>796635.5</v>
      </c>
      <c r="K5" s="19">
        <v>299808.40999999997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19">
        <v>500838.03</v>
      </c>
      <c r="AD5" s="19">
        <v>4.51</v>
      </c>
      <c r="AE5" s="19">
        <v>294347.21999999997</v>
      </c>
      <c r="AF5" s="6">
        <v>0</v>
      </c>
      <c r="AG5" s="6">
        <v>0</v>
      </c>
      <c r="AH5" s="6">
        <v>0</v>
      </c>
      <c r="AI5" s="6">
        <v>1900783.31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x14ac:dyDescent="0.2">
      <c r="A6" t="s">
        <v>38</v>
      </c>
      <c r="B6" t="s">
        <v>73</v>
      </c>
      <c r="C6">
        <v>0</v>
      </c>
      <c r="D6">
        <v>0</v>
      </c>
      <c r="E6">
        <v>0</v>
      </c>
      <c r="F6" s="6">
        <v>0</v>
      </c>
      <c r="G6" s="6">
        <v>0</v>
      </c>
      <c r="H6" s="6">
        <v>0</v>
      </c>
      <c r="I6" s="19">
        <v>732.17</v>
      </c>
      <c r="J6" s="19">
        <v>22260.94</v>
      </c>
      <c r="K6" s="19">
        <v>235765.33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19">
        <v>51449.36</v>
      </c>
      <c r="AD6" s="19">
        <v>16.8</v>
      </c>
      <c r="AE6" s="19">
        <v>4432.41</v>
      </c>
      <c r="AF6" s="6">
        <v>0</v>
      </c>
      <c r="AG6" s="6">
        <v>0</v>
      </c>
      <c r="AH6" s="6">
        <v>0</v>
      </c>
      <c r="AI6" s="6">
        <v>314657.01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2">
      <c r="A7" t="s">
        <v>39</v>
      </c>
      <c r="B7" t="s">
        <v>74</v>
      </c>
      <c r="C7">
        <v>0</v>
      </c>
      <c r="D7">
        <v>0</v>
      </c>
      <c r="E7">
        <v>0</v>
      </c>
      <c r="F7" s="6">
        <v>0</v>
      </c>
      <c r="G7" s="6">
        <v>0</v>
      </c>
      <c r="H7" s="6">
        <v>0</v>
      </c>
      <c r="I7" s="19">
        <v>35027.53</v>
      </c>
      <c r="J7" s="19">
        <v>164985.89000000001</v>
      </c>
      <c r="K7" s="19">
        <v>20668.78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19">
        <v>52576.52</v>
      </c>
      <c r="AD7" s="19">
        <v>0.57999999999999996</v>
      </c>
      <c r="AE7" s="19">
        <v>335.83</v>
      </c>
      <c r="AF7" s="6">
        <v>0</v>
      </c>
      <c r="AG7" s="6">
        <v>0</v>
      </c>
      <c r="AH7" s="6">
        <v>52046.46</v>
      </c>
      <c r="AI7" s="6">
        <v>325641.59000000003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x14ac:dyDescent="0.2">
      <c r="A8" t="s">
        <v>41</v>
      </c>
      <c r="B8" t="s">
        <v>75</v>
      </c>
      <c r="C8">
        <v>0</v>
      </c>
      <c r="D8">
        <v>0</v>
      </c>
      <c r="E8">
        <v>0</v>
      </c>
      <c r="F8" s="6">
        <v>0</v>
      </c>
      <c r="G8" s="6">
        <v>0</v>
      </c>
      <c r="H8" s="6">
        <v>0</v>
      </c>
      <c r="I8" s="19">
        <v>62384.85</v>
      </c>
      <c r="J8" s="19">
        <v>2006594.5</v>
      </c>
      <c r="K8" s="19">
        <v>1502184.5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19">
        <v>1355147.88</v>
      </c>
      <c r="AD8" s="19">
        <v>126.87</v>
      </c>
      <c r="AE8" s="19">
        <v>763925.81</v>
      </c>
      <c r="AF8" s="6">
        <v>0</v>
      </c>
      <c r="AG8" s="6">
        <v>0</v>
      </c>
      <c r="AH8" s="6">
        <v>969664.88</v>
      </c>
      <c r="AI8" s="6">
        <v>6660029.29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x14ac:dyDescent="0.2">
      <c r="A9" t="s">
        <v>40</v>
      </c>
      <c r="B9" t="s">
        <v>76</v>
      </c>
      <c r="C9">
        <v>0</v>
      </c>
      <c r="D9">
        <v>0</v>
      </c>
      <c r="E9">
        <v>0</v>
      </c>
      <c r="F9" s="6">
        <v>0</v>
      </c>
      <c r="G9" s="6">
        <v>0</v>
      </c>
      <c r="H9" s="6">
        <v>0</v>
      </c>
      <c r="I9" s="19">
        <v>85711.23</v>
      </c>
      <c r="J9" s="19">
        <v>1328837.5</v>
      </c>
      <c r="K9" s="19">
        <v>4820635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19">
        <v>7742341</v>
      </c>
      <c r="AD9" s="19">
        <v>2258210.25</v>
      </c>
      <c r="AE9" s="19">
        <v>1604037.75</v>
      </c>
      <c r="AF9" s="6">
        <v>0</v>
      </c>
      <c r="AG9" s="6">
        <v>28091.47</v>
      </c>
      <c r="AH9" s="6">
        <v>344501.13</v>
      </c>
      <c r="AI9" s="6">
        <v>18212365.329999998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x14ac:dyDescent="0.2">
      <c r="A10" t="s">
        <v>24</v>
      </c>
      <c r="B10" t="s">
        <v>77</v>
      </c>
      <c r="C10">
        <v>0</v>
      </c>
      <c r="D10">
        <v>0</v>
      </c>
      <c r="E10">
        <v>0</v>
      </c>
      <c r="F10" s="6">
        <v>325641.59000000003</v>
      </c>
      <c r="G10" s="6">
        <v>0</v>
      </c>
      <c r="H10" s="6">
        <v>0</v>
      </c>
      <c r="I10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325641.59000000003</v>
      </c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x14ac:dyDescent="0.2">
      <c r="A11" t="s">
        <v>25</v>
      </c>
      <c r="B11" t="s">
        <v>78</v>
      </c>
      <c r="C11">
        <v>0</v>
      </c>
      <c r="D11">
        <v>0</v>
      </c>
      <c r="E11">
        <v>0</v>
      </c>
      <c r="F11" s="6">
        <v>0</v>
      </c>
      <c r="G11" s="6">
        <v>6657192.5</v>
      </c>
      <c r="H11" s="6">
        <v>0</v>
      </c>
      <c r="I11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6657192.5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x14ac:dyDescent="0.2">
      <c r="A12" t="s">
        <v>26</v>
      </c>
      <c r="B12" t="s">
        <v>79</v>
      </c>
      <c r="C12">
        <v>0</v>
      </c>
      <c r="D12">
        <v>0</v>
      </c>
      <c r="E12">
        <v>0</v>
      </c>
      <c r="F12" s="6">
        <v>0</v>
      </c>
      <c r="G12" s="6">
        <v>0</v>
      </c>
      <c r="H12" s="6">
        <v>18212366</v>
      </c>
      <c r="I12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18212366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x14ac:dyDescent="0.2">
      <c r="A13" t="s">
        <v>6</v>
      </c>
      <c r="B13" t="s">
        <v>80</v>
      </c>
      <c r="C13">
        <v>0</v>
      </c>
      <c r="D13">
        <v>0</v>
      </c>
      <c r="E13">
        <v>0</v>
      </c>
      <c r="F13" s="6">
        <v>0</v>
      </c>
      <c r="G13" s="6">
        <v>0</v>
      </c>
      <c r="H13" s="6">
        <v>0</v>
      </c>
      <c r="I13">
        <v>35950.19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35950.19</v>
      </c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x14ac:dyDescent="0.2">
      <c r="A14" t="s">
        <v>7</v>
      </c>
      <c r="B14" t="s">
        <v>81</v>
      </c>
      <c r="C14">
        <v>0</v>
      </c>
      <c r="D14">
        <v>0</v>
      </c>
      <c r="E14">
        <v>0</v>
      </c>
      <c r="F14" s="6">
        <v>0</v>
      </c>
      <c r="G14" s="6">
        <v>0</v>
      </c>
      <c r="H14" s="6">
        <v>0</v>
      </c>
      <c r="I14">
        <v>46771.28</v>
      </c>
      <c r="J14" s="6">
        <v>1360678.13</v>
      </c>
      <c r="K14" s="6">
        <v>6797237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8204686.4100000001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x14ac:dyDescent="0.2">
      <c r="A15" t="s">
        <v>8</v>
      </c>
      <c r="B15" t="s">
        <v>82</v>
      </c>
      <c r="C15">
        <v>0</v>
      </c>
      <c r="D15">
        <v>0</v>
      </c>
      <c r="E15">
        <v>0</v>
      </c>
      <c r="F15" s="6">
        <v>0</v>
      </c>
      <c r="G15" s="6">
        <v>0</v>
      </c>
      <c r="H15" s="6">
        <v>0</v>
      </c>
      <c r="I15">
        <v>52583.06</v>
      </c>
      <c r="J15" s="6">
        <v>648996.18999999994</v>
      </c>
      <c r="K15" s="6">
        <v>2846223.75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3547803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x14ac:dyDescent="0.2">
      <c r="A16" t="s">
        <v>22</v>
      </c>
      <c r="B16" t="s">
        <v>1</v>
      </c>
      <c r="C16">
        <v>522.42999999999995</v>
      </c>
      <c r="D16">
        <v>23091.25</v>
      </c>
      <c r="E16">
        <v>0</v>
      </c>
      <c r="F16" s="6">
        <v>0</v>
      </c>
      <c r="G16" s="6">
        <v>0</v>
      </c>
      <c r="H16" s="6">
        <v>0</v>
      </c>
      <c r="I1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23613.68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x14ac:dyDescent="0.2">
      <c r="A17" t="s">
        <v>27</v>
      </c>
      <c r="B17" t="s">
        <v>2</v>
      </c>
      <c r="C17">
        <v>0</v>
      </c>
      <c r="D17">
        <v>0</v>
      </c>
      <c r="E17">
        <v>0</v>
      </c>
      <c r="F17" s="6">
        <v>0</v>
      </c>
      <c r="G17" s="6">
        <v>2837</v>
      </c>
      <c r="H17" s="6">
        <v>0</v>
      </c>
      <c r="I17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2837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x14ac:dyDescent="0.2">
      <c r="A18" t="s">
        <v>28</v>
      </c>
      <c r="B18" t="s">
        <v>83</v>
      </c>
      <c r="C18">
        <v>0</v>
      </c>
      <c r="D18">
        <v>0</v>
      </c>
      <c r="E18">
        <v>0</v>
      </c>
      <c r="F18" s="6">
        <v>0</v>
      </c>
      <c r="G18" s="6">
        <v>0</v>
      </c>
      <c r="H18" s="6">
        <v>0</v>
      </c>
      <c r="I18" s="19">
        <v>-56.91</v>
      </c>
      <c r="J18" s="19">
        <v>0</v>
      </c>
      <c r="K18" s="19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19">
        <v>787.04</v>
      </c>
      <c r="AD18" s="19">
        <v>0</v>
      </c>
      <c r="AE18" s="19">
        <v>0</v>
      </c>
      <c r="AF18" s="6">
        <v>0</v>
      </c>
      <c r="AG18" s="6">
        <v>0</v>
      </c>
      <c r="AH18" s="6">
        <v>0</v>
      </c>
      <c r="AI18" s="6">
        <v>730.13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x14ac:dyDescent="0.2">
      <c r="A19" t="s">
        <v>23</v>
      </c>
      <c r="B19" t="s">
        <v>84</v>
      </c>
      <c r="C19">
        <v>0</v>
      </c>
      <c r="D19">
        <v>0</v>
      </c>
      <c r="E19">
        <v>0</v>
      </c>
      <c r="F19" s="6">
        <v>0</v>
      </c>
      <c r="G19" s="6">
        <v>0</v>
      </c>
      <c r="H19" s="6">
        <v>0</v>
      </c>
      <c r="I19" s="19">
        <v>-177.54</v>
      </c>
      <c r="J19" s="19">
        <v>3508.75</v>
      </c>
      <c r="K19" s="19">
        <v>6786.41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19">
        <v>43327.59</v>
      </c>
      <c r="AD19" s="19">
        <v>0</v>
      </c>
      <c r="AE19" s="19">
        <v>5394.22</v>
      </c>
      <c r="AF19" s="6">
        <v>0</v>
      </c>
      <c r="AG19" s="6">
        <v>0</v>
      </c>
      <c r="AH19" s="6">
        <v>0</v>
      </c>
      <c r="AI19" s="6">
        <v>58839.43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x14ac:dyDescent="0.2">
      <c r="A20" t="s">
        <v>29</v>
      </c>
      <c r="B20" t="s">
        <v>85</v>
      </c>
      <c r="C20">
        <v>0</v>
      </c>
      <c r="D20">
        <v>0</v>
      </c>
      <c r="E20">
        <v>0</v>
      </c>
      <c r="F20" s="6">
        <v>0</v>
      </c>
      <c r="G20" s="6">
        <v>0</v>
      </c>
      <c r="H20" s="6">
        <v>0</v>
      </c>
      <c r="I20" s="19">
        <v>-32.909999999999997</v>
      </c>
      <c r="J20" s="19">
        <v>0</v>
      </c>
      <c r="K20" s="19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19">
        <v>5.72</v>
      </c>
      <c r="AD20" s="19">
        <v>0</v>
      </c>
      <c r="AE20" s="19">
        <v>0</v>
      </c>
      <c r="AF20" s="6">
        <v>0</v>
      </c>
      <c r="AG20" s="6">
        <v>0</v>
      </c>
      <c r="AH20" s="6">
        <v>0</v>
      </c>
      <c r="AI20" s="6">
        <v>-27.19</v>
      </c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x14ac:dyDescent="0.2">
      <c r="A21" t="s">
        <v>30</v>
      </c>
      <c r="B21" t="s">
        <v>86</v>
      </c>
      <c r="C21">
        <v>0</v>
      </c>
      <c r="D21">
        <v>0</v>
      </c>
      <c r="E21">
        <v>0</v>
      </c>
      <c r="F21" s="6">
        <v>0</v>
      </c>
      <c r="G21" s="6">
        <v>0</v>
      </c>
      <c r="H21" s="6">
        <v>0</v>
      </c>
      <c r="I21" s="19">
        <v>-1384.78</v>
      </c>
      <c r="J21" s="19">
        <v>0</v>
      </c>
      <c r="K21" s="19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19">
        <v>2352.9899999999998</v>
      </c>
      <c r="AD21" s="19">
        <v>0</v>
      </c>
      <c r="AE21" s="19">
        <v>0</v>
      </c>
      <c r="AF21" s="6">
        <v>0</v>
      </c>
      <c r="AG21" s="6">
        <v>0</v>
      </c>
      <c r="AH21" s="6">
        <v>0</v>
      </c>
      <c r="AI21" s="6">
        <v>968.21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x14ac:dyDescent="0.2">
      <c r="A22" t="s">
        <v>31</v>
      </c>
      <c r="B22" t="s">
        <v>87</v>
      </c>
      <c r="C22">
        <v>0</v>
      </c>
      <c r="D22">
        <v>0</v>
      </c>
      <c r="E22">
        <v>0</v>
      </c>
      <c r="F22" s="6">
        <v>0</v>
      </c>
      <c r="G22" s="6">
        <v>0</v>
      </c>
      <c r="H22" s="6">
        <v>0</v>
      </c>
      <c r="I22" s="19">
        <v>-366.98</v>
      </c>
      <c r="J22" s="19">
        <v>10724.5</v>
      </c>
      <c r="K22" s="19">
        <v>44504.5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19">
        <v>137234.5</v>
      </c>
      <c r="AD22" s="19">
        <v>0</v>
      </c>
      <c r="AE22" s="19">
        <v>12244.06</v>
      </c>
      <c r="AF22" s="6">
        <v>0</v>
      </c>
      <c r="AG22" s="6">
        <v>0</v>
      </c>
      <c r="AH22" s="6">
        <v>0</v>
      </c>
      <c r="AI22" s="6">
        <v>204340.58</v>
      </c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x14ac:dyDescent="0.2">
      <c r="A23" t="s">
        <v>32</v>
      </c>
      <c r="B23" t="s">
        <v>88</v>
      </c>
      <c r="C23">
        <v>0</v>
      </c>
      <c r="D23">
        <v>0</v>
      </c>
      <c r="E23">
        <v>0</v>
      </c>
      <c r="F23" s="6">
        <v>0</v>
      </c>
      <c r="G23" s="6">
        <v>0</v>
      </c>
      <c r="H23" s="6">
        <v>0</v>
      </c>
      <c r="I23" s="19">
        <v>-3511.04</v>
      </c>
      <c r="J23" s="19">
        <v>3742.75</v>
      </c>
      <c r="K23" s="19">
        <v>6401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19">
        <v>50523.5</v>
      </c>
      <c r="AD23" s="19">
        <v>0</v>
      </c>
      <c r="AE23" s="19">
        <v>817.13</v>
      </c>
      <c r="AF23" s="6">
        <v>0</v>
      </c>
      <c r="AG23" s="6">
        <v>0</v>
      </c>
      <c r="AH23" s="6">
        <v>0</v>
      </c>
      <c r="AI23" s="6">
        <v>57973.34</v>
      </c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x14ac:dyDescent="0.2">
      <c r="A24" t="s">
        <v>59</v>
      </c>
      <c r="B24" t="s">
        <v>89</v>
      </c>
      <c r="C24">
        <v>0</v>
      </c>
      <c r="D24">
        <v>0</v>
      </c>
      <c r="E24">
        <v>0</v>
      </c>
      <c r="F24" s="6">
        <v>0</v>
      </c>
      <c r="G24" s="6">
        <v>0</v>
      </c>
      <c r="H24" s="6">
        <v>0</v>
      </c>
      <c r="I24">
        <v>-1478.7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-1478.7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x14ac:dyDescent="0.2">
      <c r="A25" t="s">
        <v>60</v>
      </c>
      <c r="B25" t="s">
        <v>90</v>
      </c>
      <c r="C25">
        <v>0</v>
      </c>
      <c r="D25">
        <v>0</v>
      </c>
      <c r="E25">
        <v>0</v>
      </c>
      <c r="F25" s="6">
        <v>0</v>
      </c>
      <c r="G25" s="6">
        <v>0</v>
      </c>
      <c r="H25" s="6">
        <v>0</v>
      </c>
      <c r="I25">
        <v>3829.87</v>
      </c>
      <c r="J25" s="6">
        <v>204866.13</v>
      </c>
      <c r="K25" s="6">
        <v>1023404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1232099.99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x14ac:dyDescent="0.2">
      <c r="A26" t="s">
        <v>61</v>
      </c>
      <c r="B26" t="s">
        <v>91</v>
      </c>
      <c r="C26">
        <v>0</v>
      </c>
      <c r="D26">
        <v>0</v>
      </c>
      <c r="E26">
        <v>0</v>
      </c>
      <c r="F26" s="6">
        <v>0</v>
      </c>
      <c r="G26" s="6">
        <v>0</v>
      </c>
      <c r="H26" s="6">
        <v>0</v>
      </c>
      <c r="I26">
        <v>-1665</v>
      </c>
      <c r="J26" s="6">
        <v>21132.63</v>
      </c>
      <c r="K26" s="6">
        <v>92678.75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112146.38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x14ac:dyDescent="0.2">
      <c r="A27" t="s">
        <v>33</v>
      </c>
      <c r="B27" t="s">
        <v>42</v>
      </c>
      <c r="C27">
        <v>0</v>
      </c>
      <c r="D27">
        <v>0</v>
      </c>
      <c r="E27">
        <v>0</v>
      </c>
      <c r="F27" s="6">
        <v>0</v>
      </c>
      <c r="G27" s="6">
        <v>0</v>
      </c>
      <c r="H27" s="6">
        <v>0</v>
      </c>
      <c r="I27">
        <v>792.33</v>
      </c>
      <c r="J27" s="6">
        <v>69631.55</v>
      </c>
      <c r="K27" s="6">
        <v>510874.63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1.22</v>
      </c>
      <c r="AF27" s="6">
        <v>0</v>
      </c>
      <c r="AG27" s="6">
        <v>0</v>
      </c>
      <c r="AH27" s="6">
        <v>0</v>
      </c>
      <c r="AI27" s="6">
        <v>581299.72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x14ac:dyDescent="0.2">
      <c r="A28" t="s">
        <v>34</v>
      </c>
      <c r="B28" t="s">
        <v>43</v>
      </c>
      <c r="C28">
        <v>0</v>
      </c>
      <c r="D28">
        <v>0</v>
      </c>
      <c r="E28">
        <v>0</v>
      </c>
      <c r="F28" s="6">
        <v>0</v>
      </c>
      <c r="G28" s="6">
        <v>0</v>
      </c>
      <c r="H28" s="6">
        <v>0</v>
      </c>
      <c r="I28">
        <v>0</v>
      </c>
      <c r="J28" s="6">
        <v>0</v>
      </c>
      <c r="K28" s="6">
        <v>0</v>
      </c>
      <c r="L28" s="6">
        <v>2980.26</v>
      </c>
      <c r="M28" s="6">
        <v>1741931.38</v>
      </c>
      <c r="N28" s="6">
        <v>294111.25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2039022.88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x14ac:dyDescent="0.2">
      <c r="A29" t="s">
        <v>10</v>
      </c>
      <c r="B29" t="s">
        <v>4</v>
      </c>
      <c r="C29">
        <v>0</v>
      </c>
      <c r="D29">
        <v>0</v>
      </c>
      <c r="E29">
        <v>0</v>
      </c>
      <c r="F29" s="6">
        <v>0</v>
      </c>
      <c r="G29" s="6">
        <v>0</v>
      </c>
      <c r="H29" s="6">
        <v>0</v>
      </c>
      <c r="I29">
        <v>0</v>
      </c>
      <c r="J29" s="6">
        <v>0</v>
      </c>
      <c r="K29" s="6">
        <v>0</v>
      </c>
      <c r="L29" s="6">
        <v>32969.93</v>
      </c>
      <c r="M29" s="6">
        <v>6462755</v>
      </c>
      <c r="N29" s="6">
        <v>1993754.5</v>
      </c>
      <c r="O29" s="6">
        <v>23613.68</v>
      </c>
      <c r="P29" s="6">
        <v>2837</v>
      </c>
      <c r="Q29" s="6">
        <v>730.13</v>
      </c>
      <c r="R29" s="6">
        <v>58839.43</v>
      </c>
      <c r="S29" s="6">
        <v>-27.19</v>
      </c>
      <c r="T29" s="6">
        <v>968.21</v>
      </c>
      <c r="U29" s="6">
        <v>204340.58</v>
      </c>
      <c r="V29" s="6">
        <v>57973.34</v>
      </c>
      <c r="W29" s="6">
        <v>-1478.7</v>
      </c>
      <c r="X29" s="6">
        <v>1232100</v>
      </c>
      <c r="Y29" s="6">
        <v>112146.38</v>
      </c>
      <c r="Z29" s="6">
        <v>581299.68999999994</v>
      </c>
      <c r="AA29" s="6">
        <v>2039022.88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12801844.84</v>
      </c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x14ac:dyDescent="0.2">
      <c r="A30" t="s">
        <v>46</v>
      </c>
      <c r="B30" t="s">
        <v>94</v>
      </c>
      <c r="C30">
        <v>0</v>
      </c>
      <c r="D30">
        <v>0</v>
      </c>
      <c r="E30">
        <v>0</v>
      </c>
      <c r="F30" s="6">
        <v>0</v>
      </c>
      <c r="G30" s="6">
        <v>0</v>
      </c>
      <c r="H30" s="6">
        <v>0</v>
      </c>
      <c r="I30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9949302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9949302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x14ac:dyDescent="0.2">
      <c r="A31" t="s">
        <v>11</v>
      </c>
      <c r="B31" t="s">
        <v>44</v>
      </c>
      <c r="C31">
        <v>0</v>
      </c>
      <c r="D31">
        <v>0</v>
      </c>
      <c r="E31">
        <v>0</v>
      </c>
      <c r="F31" s="6">
        <v>0</v>
      </c>
      <c r="G31" s="6">
        <v>0</v>
      </c>
      <c r="H31" s="6">
        <v>0</v>
      </c>
      <c r="I31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2258359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2258359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x14ac:dyDescent="0.2">
      <c r="A32" t="s">
        <v>12</v>
      </c>
      <c r="B32" t="s">
        <v>45</v>
      </c>
      <c r="C32">
        <v>0</v>
      </c>
      <c r="D32">
        <v>0</v>
      </c>
      <c r="E32">
        <v>0</v>
      </c>
      <c r="F32" s="6">
        <v>0</v>
      </c>
      <c r="G32" s="6">
        <v>0</v>
      </c>
      <c r="H32" s="6">
        <v>0</v>
      </c>
      <c r="I32">
        <v>0</v>
      </c>
      <c r="J32" s="6">
        <v>0</v>
      </c>
      <c r="K32" s="6">
        <v>0</v>
      </c>
      <c r="L32" s="6">
        <v>0</v>
      </c>
      <c r="M32" s="6">
        <v>0</v>
      </c>
      <c r="N32" s="6">
        <v>1259937.25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594182.68999999994</v>
      </c>
      <c r="AC32" s="6">
        <v>0</v>
      </c>
      <c r="AD32" s="6">
        <v>0</v>
      </c>
      <c r="AE32" s="6">
        <v>0</v>
      </c>
      <c r="AF32" s="6">
        <v>0</v>
      </c>
      <c r="AG32" s="6">
        <v>58212.160000000003</v>
      </c>
      <c r="AH32" s="6">
        <v>773246.63</v>
      </c>
      <c r="AI32" s="6">
        <v>2685578.72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x14ac:dyDescent="0.2">
      <c r="A33" t="s">
        <v>9</v>
      </c>
      <c r="B33" t="s">
        <v>92</v>
      </c>
      <c r="C33">
        <v>5476.1</v>
      </c>
      <c r="D33">
        <v>80827.520000000004</v>
      </c>
      <c r="E33">
        <v>0</v>
      </c>
      <c r="F33" s="6">
        <v>0</v>
      </c>
      <c r="G33" s="6">
        <v>0</v>
      </c>
      <c r="H33" s="6">
        <v>0</v>
      </c>
      <c r="I33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86303.63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x14ac:dyDescent="0.2">
      <c r="A34" t="s">
        <v>35</v>
      </c>
      <c r="B34" t="s">
        <v>93</v>
      </c>
      <c r="C34">
        <v>0</v>
      </c>
      <c r="D34">
        <v>0</v>
      </c>
      <c r="E34">
        <v>0</v>
      </c>
      <c r="F34" s="6">
        <v>0</v>
      </c>
      <c r="G34" s="6">
        <v>0</v>
      </c>
      <c r="H34" s="6">
        <v>0</v>
      </c>
      <c r="I34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86303.63</v>
      </c>
      <c r="AG34" s="6">
        <v>0</v>
      </c>
      <c r="AH34" s="6">
        <v>0</v>
      </c>
      <c r="AI34" s="6">
        <v>86303.63</v>
      </c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x14ac:dyDescent="0.2">
      <c r="A35" t="s">
        <v>21</v>
      </c>
      <c r="B35" t="s">
        <v>3</v>
      </c>
      <c r="C35">
        <v>27937.63</v>
      </c>
      <c r="D35">
        <v>1796864.5</v>
      </c>
      <c r="E35">
        <v>314657</v>
      </c>
      <c r="F35" s="6">
        <v>0</v>
      </c>
      <c r="G35" s="6">
        <v>0</v>
      </c>
      <c r="H35" s="6">
        <v>0</v>
      </c>
      <c r="I35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2139459.13</v>
      </c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x14ac:dyDescent="0.2">
      <c r="A36" t="s">
        <v>5</v>
      </c>
      <c r="B36" t="s">
        <v>5</v>
      </c>
      <c r="C36">
        <v>33936.160000000003</v>
      </c>
      <c r="D36">
        <v>1900783.27</v>
      </c>
      <c r="E36">
        <v>314657</v>
      </c>
      <c r="F36">
        <v>325641.59000000003</v>
      </c>
      <c r="G36">
        <v>6660029.5</v>
      </c>
      <c r="H36">
        <v>18212366</v>
      </c>
      <c r="I36">
        <v>325641.59000000003</v>
      </c>
      <c r="J36">
        <v>6657192.5</v>
      </c>
      <c r="K36">
        <v>18212365.989999998</v>
      </c>
      <c r="L36">
        <v>35950.19</v>
      </c>
      <c r="M36">
        <v>8204686.3799999999</v>
      </c>
      <c r="N36">
        <v>3547803</v>
      </c>
      <c r="O36">
        <v>23613.68</v>
      </c>
      <c r="P36">
        <v>2837</v>
      </c>
      <c r="Q36">
        <v>730.13</v>
      </c>
      <c r="R36">
        <v>58839.43</v>
      </c>
      <c r="S36">
        <v>-27.19</v>
      </c>
      <c r="T36">
        <v>968.21</v>
      </c>
      <c r="U36">
        <v>204340.58</v>
      </c>
      <c r="V36">
        <v>57973.34</v>
      </c>
      <c r="W36">
        <v>-1478.7</v>
      </c>
      <c r="X36">
        <v>1232100</v>
      </c>
      <c r="Y36">
        <v>112146.38</v>
      </c>
      <c r="Z36" s="6">
        <v>581299.68999999994</v>
      </c>
      <c r="AA36" s="6">
        <v>2039022.88</v>
      </c>
      <c r="AB36" s="6">
        <v>12801843.689999999</v>
      </c>
      <c r="AC36" s="19">
        <v>9949302.3000000007</v>
      </c>
      <c r="AD36" s="19">
        <v>2258359.12</v>
      </c>
      <c r="AE36" s="19">
        <v>2685578.72</v>
      </c>
      <c r="AF36" s="6">
        <v>86303.63</v>
      </c>
      <c r="AG36">
        <v>86303.63</v>
      </c>
      <c r="AH36">
        <v>2139459.08</v>
      </c>
      <c r="AI36">
        <v>98750568.75</v>
      </c>
    </row>
    <row r="38" spans="1:47" x14ac:dyDescent="0.2">
      <c r="G38" s="7"/>
      <c r="H38" s="7"/>
    </row>
    <row r="39" spans="1:47" x14ac:dyDescent="0.2">
      <c r="B39" t="s">
        <v>17</v>
      </c>
      <c r="H39" s="7"/>
      <c r="K39" s="7"/>
    </row>
    <row r="40" spans="1:47" x14ac:dyDescent="0.2">
      <c r="K40" s="7"/>
      <c r="Q40" s="5"/>
      <c r="R40" s="5"/>
      <c r="S40" s="5"/>
      <c r="T40" s="5"/>
      <c r="U40" s="5"/>
      <c r="V40" s="5"/>
      <c r="W40" s="5"/>
    </row>
    <row r="41" spans="1:47" x14ac:dyDescent="0.2">
      <c r="B41" s="7"/>
      <c r="I41" s="7"/>
      <c r="K41" s="7"/>
    </row>
    <row r="42" spans="1:47" x14ac:dyDescent="0.2">
      <c r="A42" s="13"/>
      <c r="B42" s="24" t="s">
        <v>99</v>
      </c>
      <c r="C42" s="24" t="s">
        <v>17</v>
      </c>
      <c r="D42" s="13" t="s">
        <v>18</v>
      </c>
      <c r="E42" s="13" t="s">
        <v>19</v>
      </c>
      <c r="G42" s="7"/>
      <c r="I42" s="7"/>
    </row>
    <row r="43" spans="1:47" x14ac:dyDescent="0.2">
      <c r="A43" s="14" t="s">
        <v>54</v>
      </c>
      <c r="B43" s="18">
        <f>+SUM(I4,I7,I18,I21)/SUM($I$4:$I$9,$I$18:$I$23)*100</f>
        <v>18.516046160891726</v>
      </c>
      <c r="C43" s="22">
        <f t="shared" ref="C43:E45" si="0">+SUM(AC7+AC4+AC18+AC21)/AC$36*100</f>
        <v>0.68783436201350512</v>
      </c>
      <c r="D43" s="22">
        <f t="shared" si="0"/>
        <v>3.0553156665357984E-5</v>
      </c>
      <c r="E43" s="22">
        <f t="shared" si="0"/>
        <v>1.4109063241311351E-2</v>
      </c>
      <c r="G43" s="1"/>
    </row>
    <row r="44" spans="1:47" x14ac:dyDescent="0.2">
      <c r="A44" s="14" t="s">
        <v>55</v>
      </c>
      <c r="B44" s="18">
        <f>+SUM(I5,I8,I19,I22)/SUM($I$4:$I$9,$I$18:$I$23)*100</f>
        <v>37.588964059189919</v>
      </c>
      <c r="C44" s="22">
        <f t="shared" si="0"/>
        <v>20.469254411940017</v>
      </c>
      <c r="D44" s="22">
        <f t="shared" si="0"/>
        <v>5.817498148832945E-3</v>
      </c>
      <c r="E44" s="22">
        <f t="shared" si="0"/>
        <v>40.062549721126771</v>
      </c>
    </row>
    <row r="45" spans="1:47" x14ac:dyDescent="0.2">
      <c r="A45" s="14" t="s">
        <v>16</v>
      </c>
      <c r="B45" s="18">
        <f>+SUM(I6,I9,I20,I23)/SUM($I$4:$I$9,$I$18:$I$23)*100</f>
        <v>43.89498977991839</v>
      </c>
      <c r="C45" s="22">
        <f t="shared" si="0"/>
        <v>78.842911226046468</v>
      </c>
      <c r="D45" s="22">
        <f t="shared" si="0"/>
        <v>99.994151948694494</v>
      </c>
      <c r="E45" s="22">
        <f t="shared" si="0"/>
        <v>59.92329616016616</v>
      </c>
      <c r="G45" s="1"/>
    </row>
    <row r="46" spans="1:47" x14ac:dyDescent="0.2">
      <c r="A46" s="23" t="s">
        <v>5</v>
      </c>
      <c r="B46" s="18">
        <f>SUM(B43:B45)</f>
        <v>100.00000000000003</v>
      </c>
      <c r="C46" s="18">
        <f>SUM(C43:C45)</f>
        <v>99.999999999999986</v>
      </c>
      <c r="D46" s="18">
        <f>SUM(D43:D45)</f>
        <v>99.999999999999986</v>
      </c>
      <c r="E46" s="18">
        <f>SUM(E43:E45)</f>
        <v>99.999954944534238</v>
      </c>
    </row>
    <row r="47" spans="1:47" ht="15.75" x14ac:dyDescent="0.25">
      <c r="B47" s="7"/>
      <c r="F47" s="8"/>
    </row>
    <row r="48" spans="1:47" ht="15.75" x14ac:dyDescent="0.25">
      <c r="B48" s="7"/>
      <c r="F48" s="8"/>
    </row>
    <row r="49" spans="6:6" ht="15.75" x14ac:dyDescent="0.25">
      <c r="F49" s="8"/>
    </row>
    <row r="50" spans="6:6" ht="15.75" x14ac:dyDescent="0.25">
      <c r="F50" s="8"/>
    </row>
    <row r="51" spans="6:6" ht="15.75" x14ac:dyDescent="0.25">
      <c r="F51" s="8"/>
    </row>
    <row r="52" spans="6:6" ht="15.75" x14ac:dyDescent="0.25">
      <c r="F52" s="8"/>
    </row>
    <row r="53" spans="6:6" ht="15.75" x14ac:dyDescent="0.25">
      <c r="F53" s="8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zoomScale="75" zoomScaleNormal="75" workbookViewId="0">
      <pane xSplit="2" ySplit="3" topLeftCell="C6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19.5703125" customWidth="1"/>
    <col min="2" max="2" width="15.85546875" customWidth="1"/>
    <col min="3" max="33" width="9.7109375" customWidth="1"/>
  </cols>
  <sheetData>
    <row r="1" spans="1:47" x14ac:dyDescent="0.2">
      <c r="A1" s="2" t="s">
        <v>107</v>
      </c>
    </row>
    <row r="2" spans="1:47" x14ac:dyDescent="0.2">
      <c r="B2" s="2"/>
    </row>
    <row r="3" spans="1:47" x14ac:dyDescent="0.2">
      <c r="B3" t="s">
        <v>0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80</v>
      </c>
      <c r="M3" t="s">
        <v>81</v>
      </c>
      <c r="N3" t="s">
        <v>82</v>
      </c>
      <c r="O3" t="s">
        <v>1</v>
      </c>
      <c r="P3" t="s">
        <v>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88</v>
      </c>
      <c r="W3" t="s">
        <v>89</v>
      </c>
      <c r="X3" t="s">
        <v>90</v>
      </c>
      <c r="Y3" t="s">
        <v>91</v>
      </c>
      <c r="Z3" t="s">
        <v>42</v>
      </c>
      <c r="AA3" t="s">
        <v>43</v>
      </c>
      <c r="AB3" t="s">
        <v>4</v>
      </c>
      <c r="AC3" t="s">
        <v>94</v>
      </c>
      <c r="AD3" t="s">
        <v>44</v>
      </c>
      <c r="AE3" t="s">
        <v>45</v>
      </c>
      <c r="AF3" t="s">
        <v>92</v>
      </c>
      <c r="AG3" t="s">
        <v>93</v>
      </c>
      <c r="AH3" t="s">
        <v>3</v>
      </c>
      <c r="AI3" t="s">
        <v>5</v>
      </c>
    </row>
    <row r="4" spans="1:47" x14ac:dyDescent="0.2">
      <c r="A4" t="s">
        <v>36</v>
      </c>
      <c r="B4" t="s">
        <v>71</v>
      </c>
      <c r="C4">
        <v>0</v>
      </c>
      <c r="D4">
        <v>0</v>
      </c>
      <c r="E4">
        <v>0</v>
      </c>
      <c r="F4" s="6">
        <v>0</v>
      </c>
      <c r="G4" s="6">
        <v>0</v>
      </c>
      <c r="H4" s="6">
        <v>0</v>
      </c>
      <c r="I4">
        <v>1383.3</v>
      </c>
      <c r="J4" s="6">
        <v>14597.56</v>
      </c>
      <c r="K4" s="6">
        <v>5193.9399999999996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12718.17</v>
      </c>
      <c r="AD4" s="6">
        <v>0.11</v>
      </c>
      <c r="AE4" s="6">
        <v>43.08</v>
      </c>
      <c r="AF4" s="6">
        <v>0</v>
      </c>
      <c r="AG4" s="6">
        <v>0</v>
      </c>
      <c r="AH4" s="6">
        <v>0</v>
      </c>
      <c r="AI4" s="6">
        <v>33936.160000000003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x14ac:dyDescent="0.2">
      <c r="A5" t="s">
        <v>37</v>
      </c>
      <c r="B5" t="s">
        <v>72</v>
      </c>
      <c r="C5">
        <v>0</v>
      </c>
      <c r="D5">
        <v>0</v>
      </c>
      <c r="E5">
        <v>0</v>
      </c>
      <c r="F5" s="6">
        <v>0</v>
      </c>
      <c r="G5" s="6">
        <v>0</v>
      </c>
      <c r="H5" s="6">
        <v>0</v>
      </c>
      <c r="I5">
        <v>9149.65</v>
      </c>
      <c r="J5" s="6">
        <v>796635.5</v>
      </c>
      <c r="K5" s="6">
        <v>299808.40999999997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500838.03</v>
      </c>
      <c r="AD5" s="6">
        <v>4.51</v>
      </c>
      <c r="AE5" s="6">
        <v>294347.21999999997</v>
      </c>
      <c r="AF5" s="6">
        <v>0</v>
      </c>
      <c r="AG5" s="6">
        <v>0</v>
      </c>
      <c r="AH5" s="6">
        <v>0</v>
      </c>
      <c r="AI5" s="6">
        <v>1900783.31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x14ac:dyDescent="0.2">
      <c r="A6" t="s">
        <v>38</v>
      </c>
      <c r="B6" t="s">
        <v>73</v>
      </c>
      <c r="C6">
        <v>0</v>
      </c>
      <c r="D6">
        <v>0</v>
      </c>
      <c r="E6">
        <v>0</v>
      </c>
      <c r="F6" s="6">
        <v>0</v>
      </c>
      <c r="G6" s="6">
        <v>0</v>
      </c>
      <c r="H6" s="6">
        <v>0</v>
      </c>
      <c r="I6">
        <v>732.17</v>
      </c>
      <c r="J6" s="6">
        <v>22260.94</v>
      </c>
      <c r="K6" s="6">
        <v>235765.33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51449.36</v>
      </c>
      <c r="AD6" s="6">
        <v>16.8</v>
      </c>
      <c r="AE6" s="6">
        <v>4432.41</v>
      </c>
      <c r="AF6" s="6">
        <v>0</v>
      </c>
      <c r="AG6" s="6">
        <v>0</v>
      </c>
      <c r="AH6" s="6">
        <v>0</v>
      </c>
      <c r="AI6" s="6">
        <v>314657.01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2">
      <c r="A7" t="s">
        <v>39</v>
      </c>
      <c r="B7" t="s">
        <v>74</v>
      </c>
      <c r="C7">
        <v>0</v>
      </c>
      <c r="D7">
        <v>0</v>
      </c>
      <c r="E7">
        <v>0</v>
      </c>
      <c r="F7" s="6">
        <v>0</v>
      </c>
      <c r="G7" s="6">
        <v>0</v>
      </c>
      <c r="H7" s="6">
        <v>0</v>
      </c>
      <c r="I7">
        <v>35027.53</v>
      </c>
      <c r="J7" s="6">
        <v>164985.89000000001</v>
      </c>
      <c r="K7" s="6">
        <v>20668.78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52576.52</v>
      </c>
      <c r="AD7" s="6">
        <v>0.57999999999999996</v>
      </c>
      <c r="AE7" s="6">
        <v>335.83</v>
      </c>
      <c r="AF7" s="6">
        <v>0</v>
      </c>
      <c r="AG7" s="6">
        <v>0</v>
      </c>
      <c r="AH7" s="6">
        <v>52046.46</v>
      </c>
      <c r="AI7" s="6">
        <v>325641.59000000003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x14ac:dyDescent="0.2">
      <c r="A8" t="s">
        <v>41</v>
      </c>
      <c r="B8" t="s">
        <v>75</v>
      </c>
      <c r="C8">
        <v>0</v>
      </c>
      <c r="D8">
        <v>0</v>
      </c>
      <c r="E8">
        <v>0</v>
      </c>
      <c r="F8" s="6">
        <v>0</v>
      </c>
      <c r="G8" s="6">
        <v>0</v>
      </c>
      <c r="H8" s="6">
        <v>0</v>
      </c>
      <c r="I8">
        <v>62384.85</v>
      </c>
      <c r="J8" s="6">
        <v>2006594.5</v>
      </c>
      <c r="K8" s="6">
        <v>1502184.5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1355147.88</v>
      </c>
      <c r="AD8" s="6">
        <v>126.87</v>
      </c>
      <c r="AE8" s="6">
        <v>763925.81</v>
      </c>
      <c r="AF8" s="6">
        <v>0</v>
      </c>
      <c r="AG8" s="6">
        <v>0</v>
      </c>
      <c r="AH8" s="6">
        <v>969664.88</v>
      </c>
      <c r="AI8" s="6">
        <v>6660029.29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x14ac:dyDescent="0.2">
      <c r="A9" t="s">
        <v>40</v>
      </c>
      <c r="B9" t="s">
        <v>76</v>
      </c>
      <c r="C9">
        <v>0</v>
      </c>
      <c r="D9">
        <v>0</v>
      </c>
      <c r="E9">
        <v>0</v>
      </c>
      <c r="F9" s="6">
        <v>0</v>
      </c>
      <c r="G9" s="6">
        <v>0</v>
      </c>
      <c r="H9" s="6">
        <v>0</v>
      </c>
      <c r="I9">
        <v>85711.23</v>
      </c>
      <c r="J9" s="6">
        <v>1328837.5</v>
      </c>
      <c r="K9" s="6">
        <v>4820635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7742341</v>
      </c>
      <c r="AD9" s="6">
        <v>2258210.25</v>
      </c>
      <c r="AE9" s="6">
        <v>1604037.75</v>
      </c>
      <c r="AF9" s="6">
        <v>0</v>
      </c>
      <c r="AG9" s="6">
        <v>28091.47</v>
      </c>
      <c r="AH9" s="6">
        <v>344501.13</v>
      </c>
      <c r="AI9" s="6">
        <v>18212365.329999998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x14ac:dyDescent="0.2">
      <c r="A10" t="s">
        <v>24</v>
      </c>
      <c r="B10" t="s">
        <v>77</v>
      </c>
      <c r="C10">
        <v>0</v>
      </c>
      <c r="D10">
        <v>0</v>
      </c>
      <c r="E10">
        <v>0</v>
      </c>
      <c r="F10" s="6">
        <v>325641.59000000003</v>
      </c>
      <c r="G10" s="6">
        <v>0</v>
      </c>
      <c r="H10" s="6">
        <v>0</v>
      </c>
      <c r="I10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325641.59000000003</v>
      </c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x14ac:dyDescent="0.2">
      <c r="A11" t="s">
        <v>25</v>
      </c>
      <c r="B11" t="s">
        <v>78</v>
      </c>
      <c r="C11">
        <v>0</v>
      </c>
      <c r="D11">
        <v>0</v>
      </c>
      <c r="E11">
        <v>0</v>
      </c>
      <c r="F11" s="6">
        <v>0</v>
      </c>
      <c r="G11" s="6">
        <v>6657192.5</v>
      </c>
      <c r="H11" s="6">
        <v>0</v>
      </c>
      <c r="I11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6657192.5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x14ac:dyDescent="0.2">
      <c r="A12" t="s">
        <v>26</v>
      </c>
      <c r="B12" t="s">
        <v>79</v>
      </c>
      <c r="C12">
        <v>0</v>
      </c>
      <c r="D12">
        <v>0</v>
      </c>
      <c r="E12">
        <v>0</v>
      </c>
      <c r="F12" s="6">
        <v>0</v>
      </c>
      <c r="G12" s="6">
        <v>0</v>
      </c>
      <c r="H12" s="6">
        <v>18212366</v>
      </c>
      <c r="I12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18212366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x14ac:dyDescent="0.2">
      <c r="A13" t="s">
        <v>6</v>
      </c>
      <c r="B13" t="s">
        <v>80</v>
      </c>
      <c r="C13">
        <v>0</v>
      </c>
      <c r="D13">
        <v>0</v>
      </c>
      <c r="E13">
        <v>0</v>
      </c>
      <c r="F13" s="6">
        <v>0</v>
      </c>
      <c r="G13" s="6">
        <v>0</v>
      </c>
      <c r="H13" s="6">
        <v>0</v>
      </c>
      <c r="I13">
        <v>35950.19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35950.19</v>
      </c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x14ac:dyDescent="0.2">
      <c r="A14" t="s">
        <v>7</v>
      </c>
      <c r="B14" t="s">
        <v>81</v>
      </c>
      <c r="C14">
        <v>0</v>
      </c>
      <c r="D14">
        <v>0</v>
      </c>
      <c r="E14">
        <v>0</v>
      </c>
      <c r="F14" s="6">
        <v>0</v>
      </c>
      <c r="G14" s="6">
        <v>0</v>
      </c>
      <c r="H14" s="6">
        <v>0</v>
      </c>
      <c r="I14">
        <v>46771.28</v>
      </c>
      <c r="J14" s="6">
        <v>1360678.13</v>
      </c>
      <c r="K14" s="6">
        <v>6797237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8204686.4100000001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x14ac:dyDescent="0.2">
      <c r="A15" t="s">
        <v>8</v>
      </c>
      <c r="B15" t="s">
        <v>82</v>
      </c>
      <c r="C15">
        <v>0</v>
      </c>
      <c r="D15">
        <v>0</v>
      </c>
      <c r="E15">
        <v>0</v>
      </c>
      <c r="F15" s="6">
        <v>0</v>
      </c>
      <c r="G15" s="6">
        <v>0</v>
      </c>
      <c r="H15" s="6">
        <v>0</v>
      </c>
      <c r="I15">
        <v>52583.06</v>
      </c>
      <c r="J15" s="6">
        <v>648996.18999999994</v>
      </c>
      <c r="K15" s="6">
        <v>2846223.75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3547803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x14ac:dyDescent="0.2">
      <c r="A16" t="s">
        <v>22</v>
      </c>
      <c r="B16" t="s">
        <v>1</v>
      </c>
      <c r="C16">
        <v>522.42999999999995</v>
      </c>
      <c r="D16">
        <v>23091.25</v>
      </c>
      <c r="E16">
        <v>0</v>
      </c>
      <c r="F16" s="6">
        <v>0</v>
      </c>
      <c r="G16" s="6">
        <v>0</v>
      </c>
      <c r="H16" s="6">
        <v>0</v>
      </c>
      <c r="I1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23613.68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x14ac:dyDescent="0.2">
      <c r="A17" t="s">
        <v>27</v>
      </c>
      <c r="B17" t="s">
        <v>2</v>
      </c>
      <c r="C17">
        <v>0</v>
      </c>
      <c r="D17">
        <v>0</v>
      </c>
      <c r="E17">
        <v>0</v>
      </c>
      <c r="F17" s="6">
        <v>0</v>
      </c>
      <c r="G17" s="6">
        <v>2837</v>
      </c>
      <c r="H17" s="6">
        <v>0</v>
      </c>
      <c r="I17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2837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x14ac:dyDescent="0.2">
      <c r="A18" t="s">
        <v>28</v>
      </c>
      <c r="B18" t="s">
        <v>83</v>
      </c>
      <c r="C18">
        <v>0</v>
      </c>
      <c r="D18">
        <v>0</v>
      </c>
      <c r="E18">
        <v>0</v>
      </c>
      <c r="F18" s="6">
        <v>0</v>
      </c>
      <c r="G18" s="6">
        <v>0</v>
      </c>
      <c r="H18" s="6">
        <v>0</v>
      </c>
      <c r="I18">
        <v>-56.91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787.04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730.13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x14ac:dyDescent="0.2">
      <c r="A19" t="s">
        <v>23</v>
      </c>
      <c r="B19" t="s">
        <v>84</v>
      </c>
      <c r="C19">
        <v>0</v>
      </c>
      <c r="D19">
        <v>0</v>
      </c>
      <c r="E19">
        <v>0</v>
      </c>
      <c r="F19" s="6">
        <v>0</v>
      </c>
      <c r="G19" s="6">
        <v>0</v>
      </c>
      <c r="H19" s="6">
        <v>0</v>
      </c>
      <c r="I19">
        <v>-177.54</v>
      </c>
      <c r="J19" s="6">
        <v>3508.75</v>
      </c>
      <c r="K19" s="6">
        <v>6786.41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43327.59</v>
      </c>
      <c r="AD19" s="6">
        <v>0</v>
      </c>
      <c r="AE19" s="6">
        <v>5394.22</v>
      </c>
      <c r="AF19" s="6">
        <v>0</v>
      </c>
      <c r="AG19" s="6">
        <v>0</v>
      </c>
      <c r="AH19" s="6">
        <v>0</v>
      </c>
      <c r="AI19" s="6">
        <v>58839.43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x14ac:dyDescent="0.2">
      <c r="A20" t="s">
        <v>29</v>
      </c>
      <c r="B20" t="s">
        <v>85</v>
      </c>
      <c r="C20">
        <v>0</v>
      </c>
      <c r="D20">
        <v>0</v>
      </c>
      <c r="E20">
        <v>0</v>
      </c>
      <c r="F20" s="6">
        <v>0</v>
      </c>
      <c r="G20" s="6">
        <v>0</v>
      </c>
      <c r="H20" s="6">
        <v>0</v>
      </c>
      <c r="I20">
        <v>-32.909999999999997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5.72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-27.19</v>
      </c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x14ac:dyDescent="0.2">
      <c r="A21" t="s">
        <v>30</v>
      </c>
      <c r="B21" t="s">
        <v>86</v>
      </c>
      <c r="C21">
        <v>0</v>
      </c>
      <c r="D21">
        <v>0</v>
      </c>
      <c r="E21">
        <v>0</v>
      </c>
      <c r="F21" s="6">
        <v>0</v>
      </c>
      <c r="G21" s="6">
        <v>0</v>
      </c>
      <c r="H21" s="6">
        <v>0</v>
      </c>
      <c r="I21">
        <v>-1384.78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2352.9899999999998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968.21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x14ac:dyDescent="0.2">
      <c r="A22" t="s">
        <v>31</v>
      </c>
      <c r="B22" t="s">
        <v>87</v>
      </c>
      <c r="C22">
        <v>0</v>
      </c>
      <c r="D22">
        <v>0</v>
      </c>
      <c r="E22">
        <v>0</v>
      </c>
      <c r="F22" s="6">
        <v>0</v>
      </c>
      <c r="G22" s="6">
        <v>0</v>
      </c>
      <c r="H22" s="6">
        <v>0</v>
      </c>
      <c r="I22">
        <v>-366.98</v>
      </c>
      <c r="J22" s="6">
        <v>10724.5</v>
      </c>
      <c r="K22" s="6">
        <v>44504.5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137234.5</v>
      </c>
      <c r="AD22" s="6">
        <v>0</v>
      </c>
      <c r="AE22" s="6">
        <v>12244.06</v>
      </c>
      <c r="AF22" s="6">
        <v>0</v>
      </c>
      <c r="AG22" s="6">
        <v>0</v>
      </c>
      <c r="AH22" s="6">
        <v>0</v>
      </c>
      <c r="AI22" s="6">
        <v>204340.58</v>
      </c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x14ac:dyDescent="0.2">
      <c r="A23" t="s">
        <v>32</v>
      </c>
      <c r="B23" t="s">
        <v>88</v>
      </c>
      <c r="C23">
        <v>0</v>
      </c>
      <c r="D23">
        <v>0</v>
      </c>
      <c r="E23">
        <v>0</v>
      </c>
      <c r="F23" s="6">
        <v>0</v>
      </c>
      <c r="G23" s="6">
        <v>0</v>
      </c>
      <c r="H23" s="6">
        <v>0</v>
      </c>
      <c r="I23">
        <v>-3511.04</v>
      </c>
      <c r="J23" s="6">
        <v>3742.75</v>
      </c>
      <c r="K23" s="6">
        <v>6401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50523.5</v>
      </c>
      <c r="AD23" s="6">
        <v>0</v>
      </c>
      <c r="AE23" s="6">
        <v>817.13</v>
      </c>
      <c r="AF23" s="6">
        <v>0</v>
      </c>
      <c r="AG23" s="6">
        <v>0</v>
      </c>
      <c r="AH23" s="6">
        <v>0</v>
      </c>
      <c r="AI23" s="6">
        <v>57973.34</v>
      </c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x14ac:dyDescent="0.2">
      <c r="A24" t="s">
        <v>59</v>
      </c>
      <c r="B24" t="s">
        <v>89</v>
      </c>
      <c r="C24">
        <v>0</v>
      </c>
      <c r="D24">
        <v>0</v>
      </c>
      <c r="E24">
        <v>0</v>
      </c>
      <c r="F24" s="6">
        <v>0</v>
      </c>
      <c r="G24" s="6">
        <v>0</v>
      </c>
      <c r="H24" s="6">
        <v>0</v>
      </c>
      <c r="I24">
        <v>-1478.7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-1478.7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x14ac:dyDescent="0.2">
      <c r="A25" t="s">
        <v>60</v>
      </c>
      <c r="B25" t="s">
        <v>90</v>
      </c>
      <c r="C25">
        <v>0</v>
      </c>
      <c r="D25">
        <v>0</v>
      </c>
      <c r="E25">
        <v>0</v>
      </c>
      <c r="F25" s="6">
        <v>0</v>
      </c>
      <c r="G25" s="6">
        <v>0</v>
      </c>
      <c r="H25" s="6">
        <v>0</v>
      </c>
      <c r="I25">
        <v>3829.87</v>
      </c>
      <c r="J25" s="6">
        <v>204866.13</v>
      </c>
      <c r="K25" s="6">
        <v>1023404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1232099.99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x14ac:dyDescent="0.2">
      <c r="A26" t="s">
        <v>61</v>
      </c>
      <c r="B26" t="s">
        <v>91</v>
      </c>
      <c r="C26">
        <v>0</v>
      </c>
      <c r="D26">
        <v>0</v>
      </c>
      <c r="E26">
        <v>0</v>
      </c>
      <c r="F26" s="6">
        <v>0</v>
      </c>
      <c r="G26" s="6">
        <v>0</v>
      </c>
      <c r="H26" s="6">
        <v>0</v>
      </c>
      <c r="I26">
        <v>-1665</v>
      </c>
      <c r="J26" s="6">
        <v>21132.63</v>
      </c>
      <c r="K26" s="6">
        <v>92678.75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112146.38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x14ac:dyDescent="0.2">
      <c r="A27" t="s">
        <v>33</v>
      </c>
      <c r="B27" t="s">
        <v>42</v>
      </c>
      <c r="C27">
        <v>0</v>
      </c>
      <c r="D27">
        <v>0</v>
      </c>
      <c r="E27">
        <v>0</v>
      </c>
      <c r="F27" s="6">
        <v>0</v>
      </c>
      <c r="G27" s="6">
        <v>0</v>
      </c>
      <c r="H27" s="6">
        <v>0</v>
      </c>
      <c r="I27">
        <v>792.33</v>
      </c>
      <c r="J27" s="6">
        <v>69631.55</v>
      </c>
      <c r="K27" s="6">
        <v>510874.63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1.22</v>
      </c>
      <c r="AF27" s="6">
        <v>0</v>
      </c>
      <c r="AG27" s="6">
        <v>0</v>
      </c>
      <c r="AH27" s="6">
        <v>0</v>
      </c>
      <c r="AI27" s="6">
        <v>581299.72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x14ac:dyDescent="0.2">
      <c r="A28" t="s">
        <v>34</v>
      </c>
      <c r="B28" t="s">
        <v>43</v>
      </c>
      <c r="C28">
        <v>0</v>
      </c>
      <c r="D28">
        <v>0</v>
      </c>
      <c r="E28">
        <v>0</v>
      </c>
      <c r="F28" s="6">
        <v>0</v>
      </c>
      <c r="G28" s="6">
        <v>0</v>
      </c>
      <c r="H28" s="6">
        <v>0</v>
      </c>
      <c r="I28">
        <v>0</v>
      </c>
      <c r="J28" s="6">
        <v>0</v>
      </c>
      <c r="K28" s="6">
        <v>0</v>
      </c>
      <c r="L28" s="6">
        <v>2980.26</v>
      </c>
      <c r="M28" s="6">
        <v>1741931.38</v>
      </c>
      <c r="N28" s="6">
        <v>294111.25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2039022.88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x14ac:dyDescent="0.2">
      <c r="A29" t="s">
        <v>10</v>
      </c>
      <c r="B29" t="s">
        <v>4</v>
      </c>
      <c r="C29">
        <v>0</v>
      </c>
      <c r="D29">
        <v>0</v>
      </c>
      <c r="E29">
        <v>0</v>
      </c>
      <c r="F29" s="6">
        <v>0</v>
      </c>
      <c r="G29" s="6">
        <v>0</v>
      </c>
      <c r="H29" s="6">
        <v>0</v>
      </c>
      <c r="I29">
        <v>0</v>
      </c>
      <c r="J29" s="6">
        <v>0</v>
      </c>
      <c r="K29" s="6">
        <v>0</v>
      </c>
      <c r="L29" s="6">
        <v>32969.93</v>
      </c>
      <c r="M29" s="6">
        <v>6462755</v>
      </c>
      <c r="N29" s="6">
        <v>1993754.5</v>
      </c>
      <c r="O29" s="6">
        <v>23613.68</v>
      </c>
      <c r="P29" s="6">
        <v>2837</v>
      </c>
      <c r="Q29" s="6">
        <v>730.13</v>
      </c>
      <c r="R29" s="6">
        <v>58839.43</v>
      </c>
      <c r="S29" s="6">
        <v>-27.19</v>
      </c>
      <c r="T29" s="6">
        <v>968.21</v>
      </c>
      <c r="U29" s="6">
        <v>204340.58</v>
      </c>
      <c r="V29" s="6">
        <v>57973.34</v>
      </c>
      <c r="W29" s="6">
        <v>-1478.7</v>
      </c>
      <c r="X29" s="6">
        <v>1232100</v>
      </c>
      <c r="Y29" s="6">
        <v>112146.38</v>
      </c>
      <c r="Z29" s="6">
        <v>581299.68999999994</v>
      </c>
      <c r="AA29" s="6">
        <v>2039022.88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12801844.84</v>
      </c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x14ac:dyDescent="0.2">
      <c r="A30" t="s">
        <v>46</v>
      </c>
      <c r="B30" t="s">
        <v>94</v>
      </c>
      <c r="C30">
        <v>0</v>
      </c>
      <c r="D30">
        <v>0</v>
      </c>
      <c r="E30">
        <v>0</v>
      </c>
      <c r="F30" s="6">
        <v>0</v>
      </c>
      <c r="G30" s="6">
        <v>0</v>
      </c>
      <c r="H30" s="6">
        <v>0</v>
      </c>
      <c r="I30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9949302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9949302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x14ac:dyDescent="0.2">
      <c r="A31" t="s">
        <v>11</v>
      </c>
      <c r="B31" t="s">
        <v>44</v>
      </c>
      <c r="C31">
        <v>0</v>
      </c>
      <c r="D31">
        <v>0</v>
      </c>
      <c r="E31">
        <v>0</v>
      </c>
      <c r="F31" s="6">
        <v>0</v>
      </c>
      <c r="G31" s="6">
        <v>0</v>
      </c>
      <c r="H31" s="6">
        <v>0</v>
      </c>
      <c r="I31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2258359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2258359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x14ac:dyDescent="0.2">
      <c r="A32" t="s">
        <v>12</v>
      </c>
      <c r="B32" t="s">
        <v>45</v>
      </c>
      <c r="C32">
        <v>0</v>
      </c>
      <c r="D32">
        <v>0</v>
      </c>
      <c r="E32">
        <v>0</v>
      </c>
      <c r="F32" s="6">
        <v>0</v>
      </c>
      <c r="G32" s="6">
        <v>0</v>
      </c>
      <c r="H32" s="6">
        <v>0</v>
      </c>
      <c r="I32">
        <v>0</v>
      </c>
      <c r="J32" s="6">
        <v>0</v>
      </c>
      <c r="K32" s="6">
        <v>0</v>
      </c>
      <c r="L32" s="6">
        <v>0</v>
      </c>
      <c r="M32" s="6">
        <v>0</v>
      </c>
      <c r="N32" s="6">
        <v>1259937.25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594182.68999999994</v>
      </c>
      <c r="AC32" s="6">
        <v>0</v>
      </c>
      <c r="AD32" s="6">
        <v>0</v>
      </c>
      <c r="AE32" s="6">
        <v>0</v>
      </c>
      <c r="AF32" s="6">
        <v>0</v>
      </c>
      <c r="AG32" s="6">
        <v>58212.160000000003</v>
      </c>
      <c r="AH32" s="6">
        <v>773246.63</v>
      </c>
      <c r="AI32" s="6">
        <v>2685578.72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x14ac:dyDescent="0.2">
      <c r="A33" t="s">
        <v>9</v>
      </c>
      <c r="B33" t="s">
        <v>92</v>
      </c>
      <c r="C33" s="19">
        <v>5476.1</v>
      </c>
      <c r="D33" s="19">
        <v>80827.520000000004</v>
      </c>
      <c r="E33" s="19">
        <v>0</v>
      </c>
      <c r="F33" s="6">
        <v>0</v>
      </c>
      <c r="G33" s="6">
        <v>0</v>
      </c>
      <c r="H33" s="6">
        <v>0</v>
      </c>
      <c r="I33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86303.63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x14ac:dyDescent="0.2">
      <c r="A34" t="s">
        <v>35</v>
      </c>
      <c r="B34" t="s">
        <v>93</v>
      </c>
      <c r="C34" s="19">
        <v>0</v>
      </c>
      <c r="D34" s="19">
        <v>0</v>
      </c>
      <c r="E34" s="19">
        <v>0</v>
      </c>
      <c r="F34" s="6">
        <v>0</v>
      </c>
      <c r="G34" s="6">
        <v>0</v>
      </c>
      <c r="H34" s="6">
        <v>0</v>
      </c>
      <c r="I34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86303.63</v>
      </c>
      <c r="AG34" s="6">
        <v>0</v>
      </c>
      <c r="AH34" s="6">
        <v>0</v>
      </c>
      <c r="AI34" s="6">
        <v>86303.63</v>
      </c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x14ac:dyDescent="0.2">
      <c r="A35" t="s">
        <v>21</v>
      </c>
      <c r="B35" t="s">
        <v>3</v>
      </c>
      <c r="C35" s="19">
        <v>27937.63</v>
      </c>
      <c r="D35" s="19">
        <v>1796864.5</v>
      </c>
      <c r="E35" s="19">
        <v>314657</v>
      </c>
      <c r="F35" s="6">
        <v>0</v>
      </c>
      <c r="G35" s="6">
        <v>0</v>
      </c>
      <c r="H35" s="6">
        <v>0</v>
      </c>
      <c r="I35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2139459.13</v>
      </c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x14ac:dyDescent="0.2">
      <c r="A36" t="s">
        <v>5</v>
      </c>
      <c r="B36" t="s">
        <v>5</v>
      </c>
      <c r="C36" s="6">
        <v>325641.59000000003</v>
      </c>
      <c r="D36" s="6">
        <v>6660029.5</v>
      </c>
      <c r="E36" s="6">
        <v>18212366</v>
      </c>
      <c r="I36">
        <v>325641.59000000003</v>
      </c>
      <c r="J36">
        <v>6657192.5</v>
      </c>
      <c r="K36">
        <v>18212365.989999998</v>
      </c>
      <c r="L36">
        <v>35950.19</v>
      </c>
      <c r="M36">
        <v>8204686.3799999999</v>
      </c>
      <c r="N36">
        <v>3547803</v>
      </c>
      <c r="O36">
        <v>23613.68</v>
      </c>
      <c r="P36">
        <v>2837</v>
      </c>
      <c r="Q36">
        <v>730.13</v>
      </c>
      <c r="R36">
        <v>58839.43</v>
      </c>
      <c r="S36">
        <v>-27.19</v>
      </c>
      <c r="T36">
        <v>968.21</v>
      </c>
      <c r="U36">
        <v>204340.58</v>
      </c>
      <c r="V36">
        <v>57973.34</v>
      </c>
      <c r="W36">
        <v>-1478.7</v>
      </c>
      <c r="X36">
        <v>1232100</v>
      </c>
      <c r="Y36">
        <v>112146.38</v>
      </c>
      <c r="Z36">
        <v>581299.68999999994</v>
      </c>
      <c r="AA36">
        <v>2039022.88</v>
      </c>
      <c r="AB36">
        <v>12801843.689999999</v>
      </c>
      <c r="AC36">
        <v>9949302.3000000007</v>
      </c>
      <c r="AD36">
        <v>2258359.12</v>
      </c>
      <c r="AE36">
        <v>2685578.72</v>
      </c>
      <c r="AF36">
        <v>86303.63</v>
      </c>
      <c r="AG36">
        <v>86303.63</v>
      </c>
      <c r="AH36">
        <v>2139459.08</v>
      </c>
      <c r="AI36">
        <v>98750568.75</v>
      </c>
    </row>
    <row r="38" spans="1:47" x14ac:dyDescent="0.2">
      <c r="G38" s="7"/>
      <c r="H38" s="7"/>
    </row>
    <row r="39" spans="1:47" ht="15.75" x14ac:dyDescent="0.25">
      <c r="B39" t="s">
        <v>52</v>
      </c>
      <c r="F39" s="8"/>
      <c r="H39" s="7"/>
      <c r="K39" s="7"/>
    </row>
    <row r="40" spans="1:47" ht="15.75" x14ac:dyDescent="0.25">
      <c r="B40" s="7"/>
      <c r="F40" s="8"/>
      <c r="H40" s="7"/>
      <c r="I40" s="7"/>
      <c r="K40" s="7"/>
      <c r="Q40" s="5"/>
      <c r="R40" s="5"/>
      <c r="S40" s="5"/>
      <c r="T40" s="5"/>
      <c r="U40" s="5"/>
      <c r="V40" s="5"/>
      <c r="W40" s="5"/>
    </row>
    <row r="41" spans="1:47" ht="15.75" x14ac:dyDescent="0.25">
      <c r="B41" s="7"/>
      <c r="F41" s="8"/>
      <c r="H41" s="7"/>
      <c r="I41" s="7"/>
      <c r="K41" s="7"/>
    </row>
    <row r="42" spans="1:47" ht="15.75" x14ac:dyDescent="0.25">
      <c r="A42" s="13" t="s">
        <v>68</v>
      </c>
      <c r="B42" s="23" t="s">
        <v>52</v>
      </c>
      <c r="C42" s="24" t="s">
        <v>20</v>
      </c>
      <c r="F42" s="8"/>
      <c r="H42" s="7"/>
      <c r="I42" s="7"/>
      <c r="K42" s="7"/>
    </row>
    <row r="43" spans="1:47" ht="15.75" x14ac:dyDescent="0.25">
      <c r="A43" s="14" t="s">
        <v>54</v>
      </c>
      <c r="B43" s="18">
        <f>+(C33+C35)/SUM(C33:E35)*100</f>
        <v>1.5012260403764959</v>
      </c>
      <c r="C43" s="18">
        <f>+(AG7+AH7)/SUM($AF$7:$AH$9)*100</f>
        <v>3.7327915748412788</v>
      </c>
      <c r="F43" s="8"/>
      <c r="I43" s="1"/>
    </row>
    <row r="44" spans="1:47" ht="15.75" x14ac:dyDescent="0.25">
      <c r="A44" s="14" t="s">
        <v>55</v>
      </c>
      <c r="B44" s="18">
        <f>+(D33+D35)/SUM(C33:E35)*100</f>
        <v>84.361732624018444</v>
      </c>
      <c r="C44" s="18">
        <f>+(AG8+AH8)/SUM($AF$7:$AH$9)*100</f>
        <v>69.544727815945222</v>
      </c>
      <c r="F44" s="8"/>
    </row>
    <row r="45" spans="1:47" ht="15.75" x14ac:dyDescent="0.25">
      <c r="A45" s="14" t="s">
        <v>16</v>
      </c>
      <c r="B45" s="18">
        <f>+(E33+E35)/SUM(C33:E35)*100</f>
        <v>14.137041335605064</v>
      </c>
      <c r="C45" s="18">
        <f>+(AG9+AH9)/SUM($AF$7:$AH$9)*100</f>
        <v>26.722480609213513</v>
      </c>
      <c r="F45" s="8"/>
      <c r="I45" s="1"/>
    </row>
    <row r="46" spans="1:47" ht="15.75" x14ac:dyDescent="0.25">
      <c r="A46" s="14"/>
      <c r="B46" s="18">
        <f>SUM(B43:B45)</f>
        <v>100</v>
      </c>
      <c r="C46" s="18">
        <f>SUM(C43:C45)</f>
        <v>100</v>
      </c>
      <c r="F46" s="8"/>
    </row>
    <row r="47" spans="1:47" ht="15.75" x14ac:dyDescent="0.25">
      <c r="B47" s="7"/>
      <c r="F47" s="8"/>
    </row>
    <row r="48" spans="1:47" ht="15.75" x14ac:dyDescent="0.25">
      <c r="B48" s="7"/>
      <c r="F48" s="8"/>
    </row>
    <row r="49" spans="6:6" ht="15.75" x14ac:dyDescent="0.25">
      <c r="F49" s="8"/>
    </row>
    <row r="50" spans="6:6" ht="15.75" x14ac:dyDescent="0.25">
      <c r="F50" s="8"/>
    </row>
    <row r="51" spans="6:6" ht="15.75" x14ac:dyDescent="0.25">
      <c r="F51" s="8"/>
    </row>
    <row r="52" spans="6:6" ht="15.75" x14ac:dyDescent="0.25">
      <c r="F52" s="8"/>
    </row>
    <row r="53" spans="6:6" ht="15.75" x14ac:dyDescent="0.25">
      <c r="F53" s="8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zoomScale="75" zoomScaleNormal="7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19.5703125" customWidth="1"/>
    <col min="2" max="2" width="15.85546875" customWidth="1"/>
    <col min="3" max="3" width="10.7109375" customWidth="1"/>
    <col min="4" max="33" width="9.7109375" customWidth="1"/>
  </cols>
  <sheetData>
    <row r="1" spans="1:47" x14ac:dyDescent="0.2">
      <c r="A1" s="2" t="s">
        <v>107</v>
      </c>
    </row>
    <row r="2" spans="1:47" x14ac:dyDescent="0.2">
      <c r="B2" s="2"/>
    </row>
    <row r="3" spans="1:47" x14ac:dyDescent="0.2">
      <c r="B3" t="s">
        <v>0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80</v>
      </c>
      <c r="M3" t="s">
        <v>81</v>
      </c>
      <c r="N3" t="s">
        <v>82</v>
      </c>
      <c r="O3" t="s">
        <v>1</v>
      </c>
      <c r="P3" t="s">
        <v>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88</v>
      </c>
      <c r="W3" t="s">
        <v>89</v>
      </c>
      <c r="X3" t="s">
        <v>90</v>
      </c>
      <c r="Y3" t="s">
        <v>91</v>
      </c>
      <c r="Z3" t="s">
        <v>42</v>
      </c>
      <c r="AA3" t="s">
        <v>43</v>
      </c>
      <c r="AB3" t="s">
        <v>4</v>
      </c>
      <c r="AC3" t="s">
        <v>94</v>
      </c>
      <c r="AD3" t="s">
        <v>44</v>
      </c>
      <c r="AE3" t="s">
        <v>45</v>
      </c>
      <c r="AF3" t="s">
        <v>92</v>
      </c>
      <c r="AG3" t="s">
        <v>93</v>
      </c>
      <c r="AH3" t="s">
        <v>3</v>
      </c>
      <c r="AI3" t="s">
        <v>5</v>
      </c>
    </row>
    <row r="4" spans="1:47" x14ac:dyDescent="0.2">
      <c r="A4" t="s">
        <v>36</v>
      </c>
      <c r="B4" t="s">
        <v>71</v>
      </c>
      <c r="C4">
        <v>0</v>
      </c>
      <c r="D4">
        <v>0</v>
      </c>
      <c r="E4">
        <v>0</v>
      </c>
      <c r="F4" s="6">
        <v>0</v>
      </c>
      <c r="G4" s="6">
        <v>0</v>
      </c>
      <c r="H4" s="6">
        <v>0</v>
      </c>
      <c r="I4">
        <v>1383.3</v>
      </c>
      <c r="J4" s="6">
        <v>14597.56</v>
      </c>
      <c r="K4" s="6">
        <v>5193.9399999999996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12718.17</v>
      </c>
      <c r="AD4" s="6">
        <v>0.11</v>
      </c>
      <c r="AE4" s="6">
        <v>43.08</v>
      </c>
      <c r="AF4" s="6">
        <v>0</v>
      </c>
      <c r="AG4" s="6">
        <v>0</v>
      </c>
      <c r="AH4" s="6">
        <v>0</v>
      </c>
      <c r="AI4" s="6">
        <v>33936.160000000003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x14ac:dyDescent="0.2">
      <c r="A5" t="s">
        <v>37</v>
      </c>
      <c r="B5" t="s">
        <v>72</v>
      </c>
      <c r="C5">
        <v>0</v>
      </c>
      <c r="D5">
        <v>0</v>
      </c>
      <c r="E5">
        <v>0</v>
      </c>
      <c r="F5" s="6">
        <v>0</v>
      </c>
      <c r="G5" s="6">
        <v>0</v>
      </c>
      <c r="H5" s="6">
        <v>0</v>
      </c>
      <c r="I5">
        <v>9149.65</v>
      </c>
      <c r="J5" s="6">
        <v>796635.5</v>
      </c>
      <c r="K5" s="6">
        <v>299808.40999999997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500838.03</v>
      </c>
      <c r="AD5" s="6">
        <v>4.51</v>
      </c>
      <c r="AE5" s="6">
        <v>294347.21999999997</v>
      </c>
      <c r="AF5" s="6">
        <v>0</v>
      </c>
      <c r="AG5" s="6">
        <v>0</v>
      </c>
      <c r="AH5" s="6">
        <v>0</v>
      </c>
      <c r="AI5" s="6">
        <v>1900783.31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x14ac:dyDescent="0.2">
      <c r="A6" t="s">
        <v>38</v>
      </c>
      <c r="B6" t="s">
        <v>73</v>
      </c>
      <c r="C6">
        <v>0</v>
      </c>
      <c r="D6">
        <v>0</v>
      </c>
      <c r="E6">
        <v>0</v>
      </c>
      <c r="F6" s="6">
        <v>0</v>
      </c>
      <c r="G6" s="6">
        <v>0</v>
      </c>
      <c r="H6" s="6">
        <v>0</v>
      </c>
      <c r="I6">
        <v>732.17</v>
      </c>
      <c r="J6" s="6">
        <v>22260.94</v>
      </c>
      <c r="K6" s="6">
        <v>235765.33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51449.36</v>
      </c>
      <c r="AD6" s="6">
        <v>16.8</v>
      </c>
      <c r="AE6" s="6">
        <v>4432.41</v>
      </c>
      <c r="AF6" s="6">
        <v>0</v>
      </c>
      <c r="AG6" s="6">
        <v>0</v>
      </c>
      <c r="AH6" s="6">
        <v>0</v>
      </c>
      <c r="AI6" s="6">
        <v>314657.01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2">
      <c r="A7" t="s">
        <v>39</v>
      </c>
      <c r="B7" t="s">
        <v>74</v>
      </c>
      <c r="C7">
        <v>0</v>
      </c>
      <c r="D7">
        <v>0</v>
      </c>
      <c r="E7">
        <v>0</v>
      </c>
      <c r="F7" s="6">
        <v>0</v>
      </c>
      <c r="G7" s="6">
        <v>0</v>
      </c>
      <c r="H7" s="6">
        <v>0</v>
      </c>
      <c r="I7">
        <v>35027.53</v>
      </c>
      <c r="J7" s="6">
        <v>164985.89000000001</v>
      </c>
      <c r="K7" s="6">
        <v>20668.78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52576.52</v>
      </c>
      <c r="AD7" s="6">
        <v>0.57999999999999996</v>
      </c>
      <c r="AE7" s="6">
        <v>335.83</v>
      </c>
      <c r="AF7" s="6">
        <v>0</v>
      </c>
      <c r="AG7" s="19">
        <v>0</v>
      </c>
      <c r="AH7" s="19">
        <v>52046.46</v>
      </c>
      <c r="AI7" s="6">
        <v>325641.59000000003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x14ac:dyDescent="0.2">
      <c r="A8" t="s">
        <v>41</v>
      </c>
      <c r="B8" t="s">
        <v>75</v>
      </c>
      <c r="C8">
        <v>0</v>
      </c>
      <c r="D8">
        <v>0</v>
      </c>
      <c r="E8">
        <v>0</v>
      </c>
      <c r="F8" s="6">
        <v>0</v>
      </c>
      <c r="G8" s="6">
        <v>0</v>
      </c>
      <c r="H8" s="6">
        <v>0</v>
      </c>
      <c r="I8">
        <v>62384.85</v>
      </c>
      <c r="J8" s="6">
        <v>2006594.5</v>
      </c>
      <c r="K8" s="6">
        <v>1502184.5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1355147.88</v>
      </c>
      <c r="AD8" s="6">
        <v>126.87</v>
      </c>
      <c r="AE8" s="6">
        <v>763925.81</v>
      </c>
      <c r="AF8" s="6">
        <v>0</v>
      </c>
      <c r="AG8" s="19">
        <v>0</v>
      </c>
      <c r="AH8" s="19">
        <v>969664.88</v>
      </c>
      <c r="AI8" s="6">
        <v>6660029.29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x14ac:dyDescent="0.2">
      <c r="A9" t="s">
        <v>40</v>
      </c>
      <c r="B9" t="s">
        <v>76</v>
      </c>
      <c r="C9">
        <v>0</v>
      </c>
      <c r="D9">
        <v>0</v>
      </c>
      <c r="E9">
        <v>0</v>
      </c>
      <c r="F9" s="6">
        <v>0</v>
      </c>
      <c r="G9" s="6">
        <v>0</v>
      </c>
      <c r="H9" s="6">
        <v>0</v>
      </c>
      <c r="I9">
        <v>85711.23</v>
      </c>
      <c r="J9" s="6">
        <v>1328837.5</v>
      </c>
      <c r="K9" s="6">
        <v>4820635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7742341</v>
      </c>
      <c r="AD9" s="6">
        <v>2258210.25</v>
      </c>
      <c r="AE9" s="6">
        <v>1604037.75</v>
      </c>
      <c r="AF9" s="6">
        <v>0</v>
      </c>
      <c r="AG9" s="19">
        <v>28091.47</v>
      </c>
      <c r="AH9" s="19">
        <v>344501.13</v>
      </c>
      <c r="AI9" s="6">
        <v>18212365.329999998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x14ac:dyDescent="0.2">
      <c r="A10" t="s">
        <v>24</v>
      </c>
      <c r="B10" t="s">
        <v>77</v>
      </c>
      <c r="C10">
        <v>0</v>
      </c>
      <c r="D10">
        <v>0</v>
      </c>
      <c r="E10">
        <v>0</v>
      </c>
      <c r="F10" s="6">
        <v>325641.59000000003</v>
      </c>
      <c r="G10" s="6">
        <v>0</v>
      </c>
      <c r="H10" s="6">
        <v>0</v>
      </c>
      <c r="I10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325641.59000000003</v>
      </c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x14ac:dyDescent="0.2">
      <c r="A11" t="s">
        <v>25</v>
      </c>
      <c r="B11" t="s">
        <v>78</v>
      </c>
      <c r="C11">
        <v>0</v>
      </c>
      <c r="D11">
        <v>0</v>
      </c>
      <c r="E11">
        <v>0</v>
      </c>
      <c r="F11" s="6">
        <v>0</v>
      </c>
      <c r="G11" s="6">
        <v>6657192.5</v>
      </c>
      <c r="H11" s="6">
        <v>0</v>
      </c>
      <c r="I11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6657192.5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x14ac:dyDescent="0.2">
      <c r="A12" t="s">
        <v>26</v>
      </c>
      <c r="B12" t="s">
        <v>79</v>
      </c>
      <c r="C12">
        <v>0</v>
      </c>
      <c r="D12">
        <v>0</v>
      </c>
      <c r="E12">
        <v>0</v>
      </c>
      <c r="F12" s="6">
        <v>0</v>
      </c>
      <c r="G12" s="6">
        <v>0</v>
      </c>
      <c r="H12" s="6">
        <v>18212366</v>
      </c>
      <c r="I12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18212366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x14ac:dyDescent="0.2">
      <c r="A13" t="s">
        <v>6</v>
      </c>
      <c r="B13" t="s">
        <v>80</v>
      </c>
      <c r="C13">
        <v>0</v>
      </c>
      <c r="D13">
        <v>0</v>
      </c>
      <c r="E13">
        <v>0</v>
      </c>
      <c r="F13" s="6">
        <v>0</v>
      </c>
      <c r="G13" s="6">
        <v>0</v>
      </c>
      <c r="H13" s="6">
        <v>0</v>
      </c>
      <c r="I13">
        <v>35950.19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35950.19</v>
      </c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x14ac:dyDescent="0.2">
      <c r="A14" t="s">
        <v>7</v>
      </c>
      <c r="B14" t="s">
        <v>81</v>
      </c>
      <c r="C14">
        <v>0</v>
      </c>
      <c r="D14">
        <v>0</v>
      </c>
      <c r="E14">
        <v>0</v>
      </c>
      <c r="F14" s="6">
        <v>0</v>
      </c>
      <c r="G14" s="6">
        <v>0</v>
      </c>
      <c r="H14" s="6">
        <v>0</v>
      </c>
      <c r="I14">
        <v>46771.28</v>
      </c>
      <c r="J14" s="6">
        <v>1360678.13</v>
      </c>
      <c r="K14" s="6">
        <v>6797237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8204686.4100000001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x14ac:dyDescent="0.2">
      <c r="A15" t="s">
        <v>8</v>
      </c>
      <c r="B15" t="s">
        <v>82</v>
      </c>
      <c r="C15">
        <v>0</v>
      </c>
      <c r="D15">
        <v>0</v>
      </c>
      <c r="E15">
        <v>0</v>
      </c>
      <c r="F15" s="6">
        <v>0</v>
      </c>
      <c r="G15" s="6">
        <v>0</v>
      </c>
      <c r="H15" s="6">
        <v>0</v>
      </c>
      <c r="I15">
        <v>52583.06</v>
      </c>
      <c r="J15" s="6">
        <v>648996.18999999994</v>
      </c>
      <c r="K15" s="6">
        <v>2846223.75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3547803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x14ac:dyDescent="0.2">
      <c r="A16" t="s">
        <v>22</v>
      </c>
      <c r="B16" t="s">
        <v>1</v>
      </c>
      <c r="C16">
        <v>522.42999999999995</v>
      </c>
      <c r="D16">
        <v>23091.25</v>
      </c>
      <c r="E16">
        <v>0</v>
      </c>
      <c r="F16" s="6">
        <v>0</v>
      </c>
      <c r="G16" s="6">
        <v>0</v>
      </c>
      <c r="H16" s="6">
        <v>0</v>
      </c>
      <c r="I1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23613.68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x14ac:dyDescent="0.2">
      <c r="A17" t="s">
        <v>27</v>
      </c>
      <c r="B17" t="s">
        <v>2</v>
      </c>
      <c r="C17">
        <v>0</v>
      </c>
      <c r="D17">
        <v>0</v>
      </c>
      <c r="E17">
        <v>0</v>
      </c>
      <c r="F17" s="19">
        <v>0</v>
      </c>
      <c r="G17" s="19">
        <v>2837</v>
      </c>
      <c r="H17" s="19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2837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x14ac:dyDescent="0.2">
      <c r="A18" t="s">
        <v>28</v>
      </c>
      <c r="B18" t="s">
        <v>83</v>
      </c>
      <c r="C18">
        <v>0</v>
      </c>
      <c r="D18">
        <v>0</v>
      </c>
      <c r="E18">
        <v>0</v>
      </c>
      <c r="F18" s="6">
        <v>0</v>
      </c>
      <c r="G18" s="6">
        <v>0</v>
      </c>
      <c r="H18" s="6">
        <v>0</v>
      </c>
      <c r="I18">
        <v>-56.91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787.04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730.13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x14ac:dyDescent="0.2">
      <c r="A19" t="s">
        <v>23</v>
      </c>
      <c r="B19" t="s">
        <v>84</v>
      </c>
      <c r="C19">
        <v>0</v>
      </c>
      <c r="D19">
        <v>0</v>
      </c>
      <c r="E19">
        <v>0</v>
      </c>
      <c r="F19" s="6">
        <v>0</v>
      </c>
      <c r="G19" s="6">
        <v>0</v>
      </c>
      <c r="H19" s="6">
        <v>0</v>
      </c>
      <c r="I19">
        <v>-177.54</v>
      </c>
      <c r="J19" s="6">
        <v>3508.75</v>
      </c>
      <c r="K19" s="6">
        <v>6786.41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43327.59</v>
      </c>
      <c r="AD19" s="6">
        <v>0</v>
      </c>
      <c r="AE19" s="6">
        <v>5394.22</v>
      </c>
      <c r="AF19" s="6">
        <v>0</v>
      </c>
      <c r="AG19" s="6">
        <v>0</v>
      </c>
      <c r="AH19" s="6">
        <v>0</v>
      </c>
      <c r="AI19" s="6">
        <v>58839.43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x14ac:dyDescent="0.2">
      <c r="A20" t="s">
        <v>29</v>
      </c>
      <c r="B20" t="s">
        <v>85</v>
      </c>
      <c r="C20">
        <v>0</v>
      </c>
      <c r="D20">
        <v>0</v>
      </c>
      <c r="E20">
        <v>0</v>
      </c>
      <c r="F20" s="6">
        <v>0</v>
      </c>
      <c r="G20" s="6">
        <v>0</v>
      </c>
      <c r="H20" s="6">
        <v>0</v>
      </c>
      <c r="I20">
        <v>-32.909999999999997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5.72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-27.19</v>
      </c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x14ac:dyDescent="0.2">
      <c r="A21" t="s">
        <v>30</v>
      </c>
      <c r="B21" t="s">
        <v>86</v>
      </c>
      <c r="C21">
        <v>0</v>
      </c>
      <c r="D21">
        <v>0</v>
      </c>
      <c r="E21">
        <v>0</v>
      </c>
      <c r="F21" s="6">
        <v>0</v>
      </c>
      <c r="G21" s="6">
        <v>0</v>
      </c>
      <c r="H21" s="6">
        <v>0</v>
      </c>
      <c r="I21">
        <v>-1384.78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2352.9899999999998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968.21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x14ac:dyDescent="0.2">
      <c r="A22" t="s">
        <v>31</v>
      </c>
      <c r="B22" t="s">
        <v>87</v>
      </c>
      <c r="C22">
        <v>0</v>
      </c>
      <c r="D22">
        <v>0</v>
      </c>
      <c r="E22">
        <v>0</v>
      </c>
      <c r="F22" s="6">
        <v>0</v>
      </c>
      <c r="G22" s="6">
        <v>0</v>
      </c>
      <c r="H22" s="6">
        <v>0</v>
      </c>
      <c r="I22">
        <v>-366.98</v>
      </c>
      <c r="J22" s="6">
        <v>10724.5</v>
      </c>
      <c r="K22" s="6">
        <v>44504.5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137234.5</v>
      </c>
      <c r="AD22" s="6">
        <v>0</v>
      </c>
      <c r="AE22" s="6">
        <v>12244.06</v>
      </c>
      <c r="AF22" s="6">
        <v>0</v>
      </c>
      <c r="AG22" s="6">
        <v>0</v>
      </c>
      <c r="AH22" s="6">
        <v>0</v>
      </c>
      <c r="AI22" s="6">
        <v>204340.58</v>
      </c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x14ac:dyDescent="0.2">
      <c r="A23" t="s">
        <v>32</v>
      </c>
      <c r="B23" t="s">
        <v>88</v>
      </c>
      <c r="C23">
        <v>0</v>
      </c>
      <c r="D23">
        <v>0</v>
      </c>
      <c r="E23">
        <v>0</v>
      </c>
      <c r="F23" s="6">
        <v>0</v>
      </c>
      <c r="G23" s="6">
        <v>0</v>
      </c>
      <c r="H23" s="6">
        <v>0</v>
      </c>
      <c r="I23">
        <v>-3511.04</v>
      </c>
      <c r="J23" s="6">
        <v>3742.75</v>
      </c>
      <c r="K23" s="6">
        <v>6401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50523.5</v>
      </c>
      <c r="AD23" s="6">
        <v>0</v>
      </c>
      <c r="AE23" s="6">
        <v>817.13</v>
      </c>
      <c r="AF23" s="6">
        <v>0</v>
      </c>
      <c r="AG23" s="6">
        <v>0</v>
      </c>
      <c r="AH23" s="6">
        <v>0</v>
      </c>
      <c r="AI23" s="6">
        <v>57973.34</v>
      </c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x14ac:dyDescent="0.2">
      <c r="A24" t="s">
        <v>59</v>
      </c>
      <c r="B24" t="s">
        <v>89</v>
      </c>
      <c r="C24">
        <v>0</v>
      </c>
      <c r="D24">
        <v>0</v>
      </c>
      <c r="E24">
        <v>0</v>
      </c>
      <c r="F24" s="6">
        <v>0</v>
      </c>
      <c r="G24" s="6">
        <v>0</v>
      </c>
      <c r="H24" s="6">
        <v>0</v>
      </c>
      <c r="I24">
        <v>-1478.7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-1478.7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x14ac:dyDescent="0.2">
      <c r="A25" t="s">
        <v>60</v>
      </c>
      <c r="B25" t="s">
        <v>90</v>
      </c>
      <c r="C25">
        <v>0</v>
      </c>
      <c r="D25">
        <v>0</v>
      </c>
      <c r="E25">
        <v>0</v>
      </c>
      <c r="F25" s="6">
        <v>0</v>
      </c>
      <c r="G25" s="6">
        <v>0</v>
      </c>
      <c r="H25" s="6">
        <v>0</v>
      </c>
      <c r="I25">
        <v>3829.87</v>
      </c>
      <c r="J25" s="6">
        <v>204866.13</v>
      </c>
      <c r="K25" s="6">
        <v>1023404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1232099.99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x14ac:dyDescent="0.2">
      <c r="A26" t="s">
        <v>61</v>
      </c>
      <c r="B26" t="s">
        <v>91</v>
      </c>
      <c r="C26">
        <v>0</v>
      </c>
      <c r="D26">
        <v>0</v>
      </c>
      <c r="E26">
        <v>0</v>
      </c>
      <c r="F26" s="6">
        <v>0</v>
      </c>
      <c r="G26" s="6">
        <v>0</v>
      </c>
      <c r="H26" s="6">
        <v>0</v>
      </c>
      <c r="I26">
        <v>-1665</v>
      </c>
      <c r="J26" s="6">
        <v>21132.63</v>
      </c>
      <c r="K26" s="6">
        <v>92678.75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112146.38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x14ac:dyDescent="0.2">
      <c r="A27" t="s">
        <v>33</v>
      </c>
      <c r="B27" t="s">
        <v>42</v>
      </c>
      <c r="C27">
        <v>0</v>
      </c>
      <c r="D27">
        <v>0</v>
      </c>
      <c r="E27">
        <v>0</v>
      </c>
      <c r="F27" s="6">
        <v>0</v>
      </c>
      <c r="G27" s="6">
        <v>0</v>
      </c>
      <c r="H27" s="6">
        <v>0</v>
      </c>
      <c r="I27">
        <v>792.33</v>
      </c>
      <c r="J27" s="6">
        <v>69631.55</v>
      </c>
      <c r="K27" s="6">
        <v>510874.63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1.22</v>
      </c>
      <c r="AF27" s="6">
        <v>0</v>
      </c>
      <c r="AG27" s="6">
        <v>0</v>
      </c>
      <c r="AH27" s="6">
        <v>0</v>
      </c>
      <c r="AI27" s="6">
        <v>581299.72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x14ac:dyDescent="0.2">
      <c r="A28" t="s">
        <v>34</v>
      </c>
      <c r="B28" t="s">
        <v>43</v>
      </c>
      <c r="C28">
        <v>0</v>
      </c>
      <c r="D28">
        <v>0</v>
      </c>
      <c r="E28">
        <v>0</v>
      </c>
      <c r="F28" s="6">
        <v>0</v>
      </c>
      <c r="G28" s="6">
        <v>0</v>
      </c>
      <c r="H28" s="6">
        <v>0</v>
      </c>
      <c r="I28">
        <v>0</v>
      </c>
      <c r="J28" s="6">
        <v>0</v>
      </c>
      <c r="K28" s="6">
        <v>0</v>
      </c>
      <c r="L28" s="6">
        <v>2980.26</v>
      </c>
      <c r="M28" s="6">
        <v>1741931.38</v>
      </c>
      <c r="N28" s="6">
        <v>294111.25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2039022.88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x14ac:dyDescent="0.2">
      <c r="A29" t="s">
        <v>10</v>
      </c>
      <c r="B29" t="s">
        <v>4</v>
      </c>
      <c r="C29">
        <v>0</v>
      </c>
      <c r="D29">
        <v>0</v>
      </c>
      <c r="E29">
        <v>0</v>
      </c>
      <c r="F29" s="6">
        <v>0</v>
      </c>
      <c r="G29" s="6">
        <v>0</v>
      </c>
      <c r="H29" s="6">
        <v>0</v>
      </c>
      <c r="I29">
        <v>0</v>
      </c>
      <c r="J29" s="6">
        <v>0</v>
      </c>
      <c r="K29" s="6">
        <v>0</v>
      </c>
      <c r="L29" s="6">
        <v>32969.93</v>
      </c>
      <c r="M29" s="6">
        <v>6462755</v>
      </c>
      <c r="N29" s="6">
        <v>1993754.5</v>
      </c>
      <c r="O29" s="6">
        <v>23613.68</v>
      </c>
      <c r="P29" s="6">
        <v>2837</v>
      </c>
      <c r="Q29" s="6">
        <v>730.13</v>
      </c>
      <c r="R29" s="6">
        <v>58839.43</v>
      </c>
      <c r="S29" s="6">
        <v>-27.19</v>
      </c>
      <c r="T29" s="6">
        <v>968.21</v>
      </c>
      <c r="U29" s="6">
        <v>204340.58</v>
      </c>
      <c r="V29" s="6">
        <v>57973.34</v>
      </c>
      <c r="W29" s="6">
        <v>-1478.7</v>
      </c>
      <c r="X29" s="6">
        <v>1232100</v>
      </c>
      <c r="Y29" s="6">
        <v>112146.38</v>
      </c>
      <c r="Z29" s="6">
        <v>581299.68999999994</v>
      </c>
      <c r="AA29" s="6">
        <v>2039022.88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12801844.84</v>
      </c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x14ac:dyDescent="0.2">
      <c r="A30" t="s">
        <v>46</v>
      </c>
      <c r="B30" t="s">
        <v>94</v>
      </c>
      <c r="C30">
        <v>0</v>
      </c>
      <c r="D30">
        <v>0</v>
      </c>
      <c r="E30">
        <v>0</v>
      </c>
      <c r="F30" s="6">
        <v>0</v>
      </c>
      <c r="G30" s="6">
        <v>0</v>
      </c>
      <c r="H30" s="6">
        <v>0</v>
      </c>
      <c r="I30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9949302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9949302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x14ac:dyDescent="0.2">
      <c r="A31" t="s">
        <v>11</v>
      </c>
      <c r="B31" t="s">
        <v>44</v>
      </c>
      <c r="C31">
        <v>0</v>
      </c>
      <c r="D31">
        <v>0</v>
      </c>
      <c r="E31">
        <v>0</v>
      </c>
      <c r="F31" s="6">
        <v>0</v>
      </c>
      <c r="G31" s="6">
        <v>0</v>
      </c>
      <c r="H31" s="6">
        <v>0</v>
      </c>
      <c r="I31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2258359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2258359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x14ac:dyDescent="0.2">
      <c r="A32" t="s">
        <v>12</v>
      </c>
      <c r="B32" t="s">
        <v>45</v>
      </c>
      <c r="C32">
        <v>0</v>
      </c>
      <c r="D32">
        <v>0</v>
      </c>
      <c r="E32">
        <v>0</v>
      </c>
      <c r="F32" s="6">
        <v>0</v>
      </c>
      <c r="G32" s="6">
        <v>0</v>
      </c>
      <c r="H32" s="6">
        <v>0</v>
      </c>
      <c r="I32">
        <v>0</v>
      </c>
      <c r="J32" s="6">
        <v>0</v>
      </c>
      <c r="K32" s="6">
        <v>0</v>
      </c>
      <c r="L32" s="6">
        <v>0</v>
      </c>
      <c r="M32" s="6">
        <v>0</v>
      </c>
      <c r="N32" s="6">
        <v>1259937.25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594182.68999999994</v>
      </c>
      <c r="AC32" s="6">
        <v>0</v>
      </c>
      <c r="AD32" s="6">
        <v>0</v>
      </c>
      <c r="AE32" s="6">
        <v>0</v>
      </c>
      <c r="AF32" s="6">
        <v>0</v>
      </c>
      <c r="AG32" s="6">
        <v>58212.160000000003</v>
      </c>
      <c r="AH32" s="6">
        <v>773246.63</v>
      </c>
      <c r="AI32" s="6">
        <v>2685578.72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x14ac:dyDescent="0.2">
      <c r="A33" t="s">
        <v>9</v>
      </c>
      <c r="B33" t="s">
        <v>92</v>
      </c>
      <c r="C33">
        <v>5476.1</v>
      </c>
      <c r="D33">
        <v>80827.520000000004</v>
      </c>
      <c r="E33">
        <v>0</v>
      </c>
      <c r="F33" s="6">
        <v>0</v>
      </c>
      <c r="G33" s="6">
        <v>0</v>
      </c>
      <c r="H33" s="6">
        <v>0</v>
      </c>
      <c r="I33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86303.63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x14ac:dyDescent="0.2">
      <c r="A34" t="s">
        <v>35</v>
      </c>
      <c r="B34" t="s">
        <v>93</v>
      </c>
      <c r="C34">
        <v>0</v>
      </c>
      <c r="D34">
        <v>0</v>
      </c>
      <c r="E34">
        <v>0</v>
      </c>
      <c r="F34" s="6">
        <v>0</v>
      </c>
      <c r="G34" s="6">
        <v>0</v>
      </c>
      <c r="H34" s="6">
        <v>0</v>
      </c>
      <c r="I34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86303.63</v>
      </c>
      <c r="AG34" s="6">
        <v>0</v>
      </c>
      <c r="AH34" s="6">
        <v>0</v>
      </c>
      <c r="AI34" s="6">
        <v>86303.63</v>
      </c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x14ac:dyDescent="0.2">
      <c r="A35" t="s">
        <v>21</v>
      </c>
      <c r="B35" t="s">
        <v>3</v>
      </c>
      <c r="C35">
        <v>27937.63</v>
      </c>
      <c r="D35">
        <v>1796864.5</v>
      </c>
      <c r="E35">
        <v>314657</v>
      </c>
      <c r="F35" s="6">
        <v>0</v>
      </c>
      <c r="G35" s="6">
        <v>0</v>
      </c>
      <c r="H35" s="6">
        <v>0</v>
      </c>
      <c r="I35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2139459.13</v>
      </c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x14ac:dyDescent="0.2">
      <c r="A36" t="s">
        <v>5</v>
      </c>
      <c r="B36" t="s">
        <v>5</v>
      </c>
      <c r="C36" s="6">
        <v>33936.160000000003</v>
      </c>
      <c r="D36" s="6">
        <v>1900783.27</v>
      </c>
      <c r="E36" s="6">
        <v>314657</v>
      </c>
      <c r="F36">
        <v>325641.59000000003</v>
      </c>
      <c r="G36">
        <v>6660029.5</v>
      </c>
      <c r="H36">
        <v>18212366</v>
      </c>
      <c r="I36" s="19">
        <v>325641.59000000003</v>
      </c>
      <c r="J36" s="19">
        <v>6657192.5</v>
      </c>
      <c r="K36" s="19">
        <v>18212365.989999998</v>
      </c>
      <c r="L36">
        <v>35950.19</v>
      </c>
      <c r="M36">
        <v>8204686.3799999999</v>
      </c>
      <c r="N36">
        <v>3547803</v>
      </c>
      <c r="O36">
        <v>23613.68</v>
      </c>
      <c r="P36">
        <v>2837</v>
      </c>
      <c r="Q36">
        <v>730.13</v>
      </c>
      <c r="R36">
        <v>58839.43</v>
      </c>
      <c r="S36">
        <v>-27.19</v>
      </c>
      <c r="T36">
        <v>968.21</v>
      </c>
      <c r="U36">
        <v>204340.58</v>
      </c>
      <c r="V36">
        <v>57973.34</v>
      </c>
      <c r="W36">
        <v>-1478.7</v>
      </c>
      <c r="X36">
        <v>1232100</v>
      </c>
      <c r="Y36">
        <v>112146.38</v>
      </c>
      <c r="Z36">
        <v>581299.68999999994</v>
      </c>
      <c r="AA36">
        <v>2039022.88</v>
      </c>
      <c r="AB36">
        <v>12801843.689999999</v>
      </c>
      <c r="AC36">
        <v>9949302.3000000007</v>
      </c>
      <c r="AD36">
        <v>2258359.12</v>
      </c>
      <c r="AE36">
        <v>2685578.72</v>
      </c>
      <c r="AF36">
        <v>86303.63</v>
      </c>
      <c r="AG36">
        <v>86303.63</v>
      </c>
      <c r="AH36">
        <v>2139459.08</v>
      </c>
      <c r="AI36">
        <v>98750568.75</v>
      </c>
    </row>
    <row r="38" spans="1:47" x14ac:dyDescent="0.2">
      <c r="G38" s="7"/>
      <c r="H38" s="7"/>
    </row>
    <row r="39" spans="1:47" ht="15.75" x14ac:dyDescent="0.25">
      <c r="B39" t="s">
        <v>66</v>
      </c>
      <c r="F39" s="8"/>
      <c r="G39" s="7"/>
      <c r="H39" s="7"/>
      <c r="K39" s="7"/>
    </row>
    <row r="40" spans="1:47" ht="15.75" x14ac:dyDescent="0.25">
      <c r="B40" s="7"/>
      <c r="F40" s="8"/>
      <c r="G40" s="7"/>
      <c r="H40" s="7"/>
      <c r="I40" s="7"/>
      <c r="K40" s="7"/>
      <c r="Q40" s="5"/>
      <c r="R40" s="5"/>
      <c r="S40" s="5"/>
      <c r="T40" s="5"/>
      <c r="U40" s="5"/>
      <c r="V40" s="5"/>
      <c r="W40" s="5"/>
    </row>
    <row r="41" spans="1:47" ht="15.75" x14ac:dyDescent="0.25">
      <c r="B41" s="7"/>
      <c r="F41" s="8"/>
      <c r="G41" s="7"/>
      <c r="H41" s="7"/>
      <c r="I41" s="7"/>
      <c r="K41" s="7"/>
    </row>
    <row r="42" spans="1:47" ht="15.75" x14ac:dyDescent="0.25">
      <c r="A42" s="13" t="s">
        <v>14</v>
      </c>
      <c r="B42" s="13"/>
      <c r="C42" s="13" t="s">
        <v>65</v>
      </c>
      <c r="D42" s="13" t="s">
        <v>67</v>
      </c>
      <c r="F42" s="8"/>
      <c r="G42" s="7"/>
      <c r="H42" s="7"/>
      <c r="I42" s="7"/>
      <c r="K42" s="7"/>
    </row>
    <row r="43" spans="1:47" ht="15.75" x14ac:dyDescent="0.25">
      <c r="A43" s="28" t="s">
        <v>54</v>
      </c>
      <c r="B43" s="30">
        <f>+SUM(F17,AG7:AH7)</f>
        <v>52046.46</v>
      </c>
      <c r="C43" s="20">
        <f>+I36</f>
        <v>325641.59000000003</v>
      </c>
      <c r="D43" s="29">
        <f>+B43/C43*100</f>
        <v>15.982743481875271</v>
      </c>
      <c r="F43" s="8"/>
      <c r="I43" s="1"/>
    </row>
    <row r="44" spans="1:47" ht="15.75" x14ac:dyDescent="0.25">
      <c r="A44" s="28" t="s">
        <v>55</v>
      </c>
      <c r="B44" s="30">
        <f>+SUM(G17,AG8:AH8)</f>
        <v>972501.88</v>
      </c>
      <c r="C44" s="20">
        <f>+J36</f>
        <v>6657192.5</v>
      </c>
      <c r="D44" s="29">
        <f>+B44/C44*100</f>
        <v>14.608288403857934</v>
      </c>
      <c r="F44" s="8"/>
    </row>
    <row r="45" spans="1:47" ht="15.75" x14ac:dyDescent="0.25">
      <c r="A45" s="28" t="s">
        <v>16</v>
      </c>
      <c r="B45" s="30">
        <f>+SUM(H17,AG9:AH9)</f>
        <v>372592.6</v>
      </c>
      <c r="C45" s="20">
        <f>+K36</f>
        <v>18212365.989999998</v>
      </c>
      <c r="D45" s="29">
        <f>+B45/C45*100</f>
        <v>2.0458220541174179</v>
      </c>
      <c r="F45" s="8"/>
      <c r="I45" s="1"/>
    </row>
    <row r="46" spans="1:47" ht="15.75" x14ac:dyDescent="0.25">
      <c r="B46" s="7"/>
      <c r="F46" s="8"/>
    </row>
    <row r="47" spans="1:47" ht="15.75" x14ac:dyDescent="0.25">
      <c r="B47" s="7"/>
      <c r="F47" s="8"/>
    </row>
    <row r="48" spans="1:47" ht="15.75" x14ac:dyDescent="0.25">
      <c r="B48" s="7"/>
      <c r="F48" s="8"/>
    </row>
    <row r="49" spans="6:6" ht="15.75" x14ac:dyDescent="0.25">
      <c r="F49" s="8"/>
    </row>
    <row r="50" spans="6:6" ht="15.75" x14ac:dyDescent="0.25">
      <c r="F50" s="8"/>
    </row>
    <row r="51" spans="6:6" ht="15.75" x14ac:dyDescent="0.25">
      <c r="F51" s="8"/>
    </row>
    <row r="52" spans="6:6" ht="15.75" x14ac:dyDescent="0.25">
      <c r="F52" s="8"/>
    </row>
    <row r="53" spans="6:6" ht="15.75" x14ac:dyDescent="0.25">
      <c r="F53" s="8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zoomScale="75" zoomScaleNormal="75" workbookViewId="0">
      <pane xSplit="2" ySplit="3" topLeftCell="F4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19.5703125" customWidth="1"/>
    <col min="2" max="2" width="15.85546875" customWidth="1"/>
    <col min="3" max="3" width="11.140625" customWidth="1"/>
    <col min="4" max="33" width="9.7109375" customWidth="1"/>
  </cols>
  <sheetData>
    <row r="1" spans="1:47" x14ac:dyDescent="0.2">
      <c r="A1" s="2" t="s">
        <v>107</v>
      </c>
    </row>
    <row r="2" spans="1:47" x14ac:dyDescent="0.2">
      <c r="B2" s="2"/>
    </row>
    <row r="3" spans="1:47" x14ac:dyDescent="0.2">
      <c r="B3" t="s">
        <v>0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80</v>
      </c>
      <c r="M3" t="s">
        <v>81</v>
      </c>
      <c r="N3" t="s">
        <v>82</v>
      </c>
      <c r="O3" t="s">
        <v>1</v>
      </c>
      <c r="P3" t="s">
        <v>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88</v>
      </c>
      <c r="W3" t="s">
        <v>89</v>
      </c>
      <c r="X3" t="s">
        <v>90</v>
      </c>
      <c r="Y3" t="s">
        <v>91</v>
      </c>
      <c r="Z3" t="s">
        <v>42</v>
      </c>
      <c r="AA3" t="s">
        <v>43</v>
      </c>
      <c r="AB3" t="s">
        <v>4</v>
      </c>
      <c r="AC3" t="s">
        <v>94</v>
      </c>
      <c r="AD3" t="s">
        <v>44</v>
      </c>
      <c r="AE3" t="s">
        <v>45</v>
      </c>
      <c r="AF3" t="s">
        <v>92</v>
      </c>
      <c r="AG3" t="s">
        <v>93</v>
      </c>
      <c r="AH3" t="s">
        <v>3</v>
      </c>
      <c r="AI3" t="s">
        <v>5</v>
      </c>
    </row>
    <row r="4" spans="1:47" x14ac:dyDescent="0.2">
      <c r="A4" t="s">
        <v>36</v>
      </c>
      <c r="B4" t="s">
        <v>71</v>
      </c>
      <c r="C4">
        <v>0</v>
      </c>
      <c r="D4">
        <v>0</v>
      </c>
      <c r="E4">
        <v>0</v>
      </c>
      <c r="F4" s="6">
        <v>0</v>
      </c>
      <c r="G4" s="6">
        <v>0</v>
      </c>
      <c r="H4" s="6">
        <v>0</v>
      </c>
      <c r="I4" s="19">
        <v>1383.3</v>
      </c>
      <c r="J4" s="19">
        <v>14597.56</v>
      </c>
      <c r="K4" s="19">
        <v>5193.9399999999996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19">
        <v>12718.17</v>
      </c>
      <c r="AD4" s="19">
        <v>0.11</v>
      </c>
      <c r="AE4" s="19">
        <v>43.08</v>
      </c>
      <c r="AF4" s="6">
        <v>0</v>
      </c>
      <c r="AG4" s="6">
        <v>0</v>
      </c>
      <c r="AH4" s="6">
        <v>0</v>
      </c>
      <c r="AI4" s="6">
        <v>33936.160000000003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x14ac:dyDescent="0.2">
      <c r="A5" t="s">
        <v>37</v>
      </c>
      <c r="B5" t="s">
        <v>72</v>
      </c>
      <c r="C5">
        <v>0</v>
      </c>
      <c r="D5">
        <v>0</v>
      </c>
      <c r="E5">
        <v>0</v>
      </c>
      <c r="F5" s="6">
        <v>0</v>
      </c>
      <c r="G5" s="6">
        <v>0</v>
      </c>
      <c r="H5" s="6">
        <v>0</v>
      </c>
      <c r="I5" s="19">
        <v>9149.65</v>
      </c>
      <c r="J5" s="19">
        <v>796635.5</v>
      </c>
      <c r="K5" s="19">
        <v>299808.40999999997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19">
        <v>500838.03</v>
      </c>
      <c r="AD5" s="19">
        <v>4.51</v>
      </c>
      <c r="AE5" s="19">
        <v>294347.21999999997</v>
      </c>
      <c r="AF5" s="6">
        <v>0</v>
      </c>
      <c r="AG5" s="6">
        <v>0</v>
      </c>
      <c r="AH5" s="6">
        <v>0</v>
      </c>
      <c r="AI5" s="6">
        <v>1900783.31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x14ac:dyDescent="0.2">
      <c r="A6" t="s">
        <v>38</v>
      </c>
      <c r="B6" t="s">
        <v>73</v>
      </c>
      <c r="C6">
        <v>0</v>
      </c>
      <c r="D6">
        <v>0</v>
      </c>
      <c r="E6">
        <v>0</v>
      </c>
      <c r="F6" s="6">
        <v>0</v>
      </c>
      <c r="G6" s="6">
        <v>0</v>
      </c>
      <c r="H6" s="6">
        <v>0</v>
      </c>
      <c r="I6" s="19">
        <v>732.17</v>
      </c>
      <c r="J6" s="19">
        <v>22260.94</v>
      </c>
      <c r="K6" s="19">
        <v>235765.33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19">
        <v>51449.36</v>
      </c>
      <c r="AD6" s="19">
        <v>16.8</v>
      </c>
      <c r="AE6" s="19">
        <v>4432.41</v>
      </c>
      <c r="AF6" s="6">
        <v>0</v>
      </c>
      <c r="AG6" s="6">
        <v>0</v>
      </c>
      <c r="AH6" s="6">
        <v>0</v>
      </c>
      <c r="AI6" s="6">
        <v>314657.01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2">
      <c r="A7" t="s">
        <v>39</v>
      </c>
      <c r="B7" t="s">
        <v>74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19">
        <v>35027.53</v>
      </c>
      <c r="J7" s="19">
        <v>164985.89000000001</v>
      </c>
      <c r="K7" s="19">
        <v>20668.78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19">
        <v>52576.52</v>
      </c>
      <c r="AD7" s="19">
        <v>0.57999999999999996</v>
      </c>
      <c r="AE7" s="19">
        <v>335.83</v>
      </c>
      <c r="AF7" s="6">
        <v>0</v>
      </c>
      <c r="AG7" s="6">
        <v>0</v>
      </c>
      <c r="AH7" s="6">
        <v>52046.46</v>
      </c>
      <c r="AI7" s="6">
        <v>325641.59000000003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x14ac:dyDescent="0.2">
      <c r="A8" t="s">
        <v>41</v>
      </c>
      <c r="B8" t="s">
        <v>75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19">
        <v>62384.85</v>
      </c>
      <c r="J8" s="19">
        <v>2006594.5</v>
      </c>
      <c r="K8" s="19">
        <v>1502184.5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19">
        <v>1355147.88</v>
      </c>
      <c r="AD8" s="19">
        <v>126.87</v>
      </c>
      <c r="AE8" s="19">
        <v>763925.81</v>
      </c>
      <c r="AF8" s="6">
        <v>0</v>
      </c>
      <c r="AG8" s="6">
        <v>0</v>
      </c>
      <c r="AH8" s="6">
        <v>969664.88</v>
      </c>
      <c r="AI8" s="6">
        <v>6660029.29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x14ac:dyDescent="0.2">
      <c r="A9" t="s">
        <v>40</v>
      </c>
      <c r="B9" t="s">
        <v>76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19">
        <v>85711.23</v>
      </c>
      <c r="J9" s="19">
        <v>1328837.5</v>
      </c>
      <c r="K9" s="19">
        <v>4820635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19">
        <v>7742341</v>
      </c>
      <c r="AD9" s="19">
        <v>2258210.25</v>
      </c>
      <c r="AE9" s="19">
        <v>1604037.75</v>
      </c>
      <c r="AF9" s="6">
        <v>0</v>
      </c>
      <c r="AG9" s="6">
        <v>28091.47</v>
      </c>
      <c r="AH9" s="6">
        <v>344501.13</v>
      </c>
      <c r="AI9" s="6">
        <v>18212365.329999998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x14ac:dyDescent="0.2">
      <c r="A10" t="s">
        <v>24</v>
      </c>
      <c r="B10" t="s">
        <v>77</v>
      </c>
      <c r="C10" s="6">
        <v>0</v>
      </c>
      <c r="D10" s="6">
        <v>0</v>
      </c>
      <c r="E10" s="6">
        <v>0</v>
      </c>
      <c r="F10" s="6">
        <v>325641.59000000003</v>
      </c>
      <c r="G10" s="6">
        <v>0</v>
      </c>
      <c r="H10" s="6">
        <v>0</v>
      </c>
      <c r="I10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325641.59000000003</v>
      </c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x14ac:dyDescent="0.2">
      <c r="A11" t="s">
        <v>25</v>
      </c>
      <c r="B11" t="s">
        <v>78</v>
      </c>
      <c r="C11" s="6">
        <v>0</v>
      </c>
      <c r="D11" s="6">
        <v>0</v>
      </c>
      <c r="E11" s="6">
        <v>0</v>
      </c>
      <c r="F11" s="6">
        <v>0</v>
      </c>
      <c r="G11" s="6">
        <v>6657192.5</v>
      </c>
      <c r="H11" s="6">
        <v>0</v>
      </c>
      <c r="I11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6657192.5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x14ac:dyDescent="0.2">
      <c r="A12" t="s">
        <v>26</v>
      </c>
      <c r="B12" t="s">
        <v>79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18212366</v>
      </c>
      <c r="I12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18212366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x14ac:dyDescent="0.2">
      <c r="A13" t="s">
        <v>6</v>
      </c>
      <c r="B13" t="s">
        <v>80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>
        <v>35950.19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35950.19</v>
      </c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x14ac:dyDescent="0.2">
      <c r="A14" t="s">
        <v>7</v>
      </c>
      <c r="B14" t="s">
        <v>81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>
        <v>46771.28</v>
      </c>
      <c r="J14" s="6">
        <v>1360678.13</v>
      </c>
      <c r="K14" s="6">
        <v>6797237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8204686.4100000001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x14ac:dyDescent="0.2">
      <c r="A15" t="s">
        <v>8</v>
      </c>
      <c r="B15" t="s">
        <v>82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>
        <v>52583.06</v>
      </c>
      <c r="J15" s="6">
        <v>648996.18999999994</v>
      </c>
      <c r="K15" s="6">
        <v>2846223.75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3547803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x14ac:dyDescent="0.2">
      <c r="A16" t="s">
        <v>22</v>
      </c>
      <c r="B16" t="s">
        <v>1</v>
      </c>
      <c r="C16" s="6">
        <v>522.42999999999995</v>
      </c>
      <c r="D16" s="6">
        <v>23091.25</v>
      </c>
      <c r="E16" s="6">
        <v>0</v>
      </c>
      <c r="F16" s="6">
        <v>0</v>
      </c>
      <c r="G16" s="6">
        <v>0</v>
      </c>
      <c r="H16" s="6">
        <v>0</v>
      </c>
      <c r="I1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23613.68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x14ac:dyDescent="0.2">
      <c r="A17" t="s">
        <v>27</v>
      </c>
      <c r="B17" t="s">
        <v>2</v>
      </c>
      <c r="C17" s="6">
        <v>0</v>
      </c>
      <c r="D17" s="6">
        <v>0</v>
      </c>
      <c r="E17" s="6">
        <v>0</v>
      </c>
      <c r="F17" s="6">
        <v>0</v>
      </c>
      <c r="G17" s="6">
        <v>2837</v>
      </c>
      <c r="H17" s="6">
        <v>0</v>
      </c>
      <c r="I17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2837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x14ac:dyDescent="0.2">
      <c r="A18" t="s">
        <v>28</v>
      </c>
      <c r="B18" t="s">
        <v>83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19">
        <v>-56.91</v>
      </c>
      <c r="J18" s="19">
        <v>0</v>
      </c>
      <c r="K18" s="19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19">
        <v>787.04</v>
      </c>
      <c r="AD18" s="19">
        <v>0</v>
      </c>
      <c r="AE18" s="19">
        <v>0</v>
      </c>
      <c r="AF18" s="6">
        <v>0</v>
      </c>
      <c r="AG18" s="6">
        <v>0</v>
      </c>
      <c r="AH18" s="6">
        <v>0</v>
      </c>
      <c r="AI18" s="6">
        <v>730.13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x14ac:dyDescent="0.2">
      <c r="A19" t="s">
        <v>23</v>
      </c>
      <c r="B19" t="s">
        <v>84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19">
        <v>-177.54</v>
      </c>
      <c r="J19" s="19">
        <v>3508.75</v>
      </c>
      <c r="K19" s="19">
        <v>6786.41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19">
        <v>43327.59</v>
      </c>
      <c r="AD19" s="19">
        <v>0</v>
      </c>
      <c r="AE19" s="19">
        <v>5394.22</v>
      </c>
      <c r="AF19" s="6">
        <v>0</v>
      </c>
      <c r="AG19" s="6">
        <v>0</v>
      </c>
      <c r="AH19" s="6">
        <v>0</v>
      </c>
      <c r="AI19" s="6">
        <v>58839.43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x14ac:dyDescent="0.2">
      <c r="A20" t="s">
        <v>29</v>
      </c>
      <c r="B20" t="s">
        <v>85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19">
        <v>-32.909999999999997</v>
      </c>
      <c r="J20" s="19">
        <v>0</v>
      </c>
      <c r="K20" s="19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19">
        <v>5.72</v>
      </c>
      <c r="AD20" s="19">
        <v>0</v>
      </c>
      <c r="AE20" s="19">
        <v>0</v>
      </c>
      <c r="AF20" s="6">
        <v>0</v>
      </c>
      <c r="AG20" s="6">
        <v>0</v>
      </c>
      <c r="AH20" s="6">
        <v>0</v>
      </c>
      <c r="AI20" s="6">
        <v>-27.19</v>
      </c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x14ac:dyDescent="0.2">
      <c r="A21" t="s">
        <v>30</v>
      </c>
      <c r="B21" t="s">
        <v>86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19">
        <v>-1384.78</v>
      </c>
      <c r="J21" s="19">
        <v>0</v>
      </c>
      <c r="K21" s="19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19">
        <v>2352.9899999999998</v>
      </c>
      <c r="AD21" s="19">
        <v>0</v>
      </c>
      <c r="AE21" s="19">
        <v>0</v>
      </c>
      <c r="AF21" s="6">
        <v>0</v>
      </c>
      <c r="AG21" s="6">
        <v>0</v>
      </c>
      <c r="AH21" s="6">
        <v>0</v>
      </c>
      <c r="AI21" s="6">
        <v>968.21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x14ac:dyDescent="0.2">
      <c r="A22" t="s">
        <v>31</v>
      </c>
      <c r="B22" t="s">
        <v>87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19">
        <v>-366.98</v>
      </c>
      <c r="J22" s="19">
        <v>10724.5</v>
      </c>
      <c r="K22" s="19">
        <v>44504.5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19">
        <v>137234.5</v>
      </c>
      <c r="AD22" s="19">
        <v>0</v>
      </c>
      <c r="AE22" s="19">
        <v>12244.06</v>
      </c>
      <c r="AF22" s="6">
        <v>0</v>
      </c>
      <c r="AG22" s="6">
        <v>0</v>
      </c>
      <c r="AH22" s="6">
        <v>0</v>
      </c>
      <c r="AI22" s="6">
        <v>204340.58</v>
      </c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x14ac:dyDescent="0.2">
      <c r="A23" t="s">
        <v>32</v>
      </c>
      <c r="B23" t="s">
        <v>88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19">
        <v>-3511.04</v>
      </c>
      <c r="J23" s="19">
        <v>3742.75</v>
      </c>
      <c r="K23" s="19">
        <v>6401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19">
        <v>50523.5</v>
      </c>
      <c r="AD23" s="19">
        <v>0</v>
      </c>
      <c r="AE23" s="19">
        <v>817.13</v>
      </c>
      <c r="AF23" s="6">
        <v>0</v>
      </c>
      <c r="AG23" s="6">
        <v>0</v>
      </c>
      <c r="AH23" s="6">
        <v>0</v>
      </c>
      <c r="AI23" s="6">
        <v>57973.34</v>
      </c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x14ac:dyDescent="0.2">
      <c r="A24" t="s">
        <v>59</v>
      </c>
      <c r="B24" t="s">
        <v>89</v>
      </c>
      <c r="C24">
        <v>0</v>
      </c>
      <c r="D24">
        <v>0</v>
      </c>
      <c r="E24">
        <v>0</v>
      </c>
      <c r="F24" s="6">
        <v>0</v>
      </c>
      <c r="G24" s="6">
        <v>0</v>
      </c>
      <c r="H24" s="6">
        <v>0</v>
      </c>
      <c r="I24">
        <v>-1478.7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-1478.7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x14ac:dyDescent="0.2">
      <c r="A25" t="s">
        <v>60</v>
      </c>
      <c r="B25" t="s">
        <v>90</v>
      </c>
      <c r="C25">
        <v>0</v>
      </c>
      <c r="D25">
        <v>0</v>
      </c>
      <c r="E25">
        <v>0</v>
      </c>
      <c r="F25" s="6">
        <v>0</v>
      </c>
      <c r="G25" s="6">
        <v>0</v>
      </c>
      <c r="H25" s="6">
        <v>0</v>
      </c>
      <c r="I25">
        <v>3829.87</v>
      </c>
      <c r="J25" s="6">
        <v>204866.13</v>
      </c>
      <c r="K25" s="6">
        <v>1023404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1232099.99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x14ac:dyDescent="0.2">
      <c r="A26" t="s">
        <v>61</v>
      </c>
      <c r="B26" t="s">
        <v>91</v>
      </c>
      <c r="C26">
        <v>0</v>
      </c>
      <c r="D26">
        <v>0</v>
      </c>
      <c r="E26">
        <v>0</v>
      </c>
      <c r="F26" s="6">
        <v>0</v>
      </c>
      <c r="G26" s="6">
        <v>0</v>
      </c>
      <c r="H26" s="6">
        <v>0</v>
      </c>
      <c r="I26">
        <v>-1665</v>
      </c>
      <c r="J26" s="6">
        <v>21132.63</v>
      </c>
      <c r="K26" s="6">
        <v>92678.75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112146.38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x14ac:dyDescent="0.2">
      <c r="A27" t="s">
        <v>33</v>
      </c>
      <c r="B27" t="s">
        <v>42</v>
      </c>
      <c r="C27">
        <v>0</v>
      </c>
      <c r="D27">
        <v>0</v>
      </c>
      <c r="E27">
        <v>0</v>
      </c>
      <c r="F27" s="6">
        <v>0</v>
      </c>
      <c r="G27" s="6">
        <v>0</v>
      </c>
      <c r="H27" s="6">
        <v>0</v>
      </c>
      <c r="I27">
        <v>792.33</v>
      </c>
      <c r="J27" s="6">
        <v>69631.55</v>
      </c>
      <c r="K27" s="6">
        <v>510874.63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1.22</v>
      </c>
      <c r="AF27" s="6">
        <v>0</v>
      </c>
      <c r="AG27" s="6">
        <v>0</v>
      </c>
      <c r="AH27" s="6">
        <v>0</v>
      </c>
      <c r="AI27" s="6">
        <v>581299.72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x14ac:dyDescent="0.2">
      <c r="A28" t="s">
        <v>34</v>
      </c>
      <c r="B28" t="s">
        <v>43</v>
      </c>
      <c r="C28">
        <v>0</v>
      </c>
      <c r="D28">
        <v>0</v>
      </c>
      <c r="E28">
        <v>0</v>
      </c>
      <c r="F28" s="6">
        <v>0</v>
      </c>
      <c r="G28" s="6">
        <v>0</v>
      </c>
      <c r="H28" s="6">
        <v>0</v>
      </c>
      <c r="I28">
        <v>0</v>
      </c>
      <c r="J28" s="6">
        <v>0</v>
      </c>
      <c r="K28" s="6">
        <v>0</v>
      </c>
      <c r="L28" s="6">
        <v>2980.26</v>
      </c>
      <c r="M28" s="6">
        <v>1741931.38</v>
      </c>
      <c r="N28" s="6">
        <v>294111.25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2039022.88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x14ac:dyDescent="0.2">
      <c r="A29" t="s">
        <v>10</v>
      </c>
      <c r="B29" t="s">
        <v>4</v>
      </c>
      <c r="C29">
        <v>0</v>
      </c>
      <c r="D29">
        <v>0</v>
      </c>
      <c r="E29">
        <v>0</v>
      </c>
      <c r="F29" s="6">
        <v>0</v>
      </c>
      <c r="G29" s="6">
        <v>0</v>
      </c>
      <c r="H29" s="6">
        <v>0</v>
      </c>
      <c r="I29">
        <v>0</v>
      </c>
      <c r="J29" s="6">
        <v>0</v>
      </c>
      <c r="K29" s="6">
        <v>0</v>
      </c>
      <c r="L29" s="6">
        <v>32969.93</v>
      </c>
      <c r="M29" s="6">
        <v>6462755</v>
      </c>
      <c r="N29" s="6">
        <v>1993754.5</v>
      </c>
      <c r="O29" s="6">
        <v>23613.68</v>
      </c>
      <c r="P29" s="6">
        <v>2837</v>
      </c>
      <c r="Q29" s="6">
        <v>730.13</v>
      </c>
      <c r="R29" s="6">
        <v>58839.43</v>
      </c>
      <c r="S29" s="6">
        <v>-27.19</v>
      </c>
      <c r="T29" s="6">
        <v>968.21</v>
      </c>
      <c r="U29" s="6">
        <v>204340.58</v>
      </c>
      <c r="V29" s="6">
        <v>57973.34</v>
      </c>
      <c r="W29" s="6">
        <v>-1478.7</v>
      </c>
      <c r="X29" s="6">
        <v>1232100</v>
      </c>
      <c r="Y29" s="6">
        <v>112146.38</v>
      </c>
      <c r="Z29" s="6">
        <v>581299.68999999994</v>
      </c>
      <c r="AA29" s="6">
        <v>2039022.88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12801844.84</v>
      </c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x14ac:dyDescent="0.2">
      <c r="A30" t="s">
        <v>46</v>
      </c>
      <c r="B30" t="s">
        <v>94</v>
      </c>
      <c r="C30">
        <v>0</v>
      </c>
      <c r="D30">
        <v>0</v>
      </c>
      <c r="E30">
        <v>0</v>
      </c>
      <c r="F30" s="6">
        <v>0</v>
      </c>
      <c r="G30" s="6">
        <v>0</v>
      </c>
      <c r="H30" s="6">
        <v>0</v>
      </c>
      <c r="I30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9949302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9949302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x14ac:dyDescent="0.2">
      <c r="A31" t="s">
        <v>11</v>
      </c>
      <c r="B31" t="s">
        <v>44</v>
      </c>
      <c r="C31">
        <v>0</v>
      </c>
      <c r="D31">
        <v>0</v>
      </c>
      <c r="E31">
        <v>0</v>
      </c>
      <c r="F31" s="6">
        <v>0</v>
      </c>
      <c r="G31" s="6">
        <v>0</v>
      </c>
      <c r="H31" s="6">
        <v>0</v>
      </c>
      <c r="I31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2258359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2258359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x14ac:dyDescent="0.2">
      <c r="A32" t="s">
        <v>12</v>
      </c>
      <c r="B32" t="s">
        <v>45</v>
      </c>
      <c r="C32">
        <v>0</v>
      </c>
      <c r="D32">
        <v>0</v>
      </c>
      <c r="E32">
        <v>0</v>
      </c>
      <c r="F32" s="6">
        <v>0</v>
      </c>
      <c r="G32" s="6">
        <v>0</v>
      </c>
      <c r="H32" s="6">
        <v>0</v>
      </c>
      <c r="I32">
        <v>0</v>
      </c>
      <c r="J32" s="6">
        <v>0</v>
      </c>
      <c r="K32" s="6">
        <v>0</v>
      </c>
      <c r="L32" s="6">
        <v>0</v>
      </c>
      <c r="M32" s="6">
        <v>0</v>
      </c>
      <c r="N32" s="6">
        <v>1259937.25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594182.68999999994</v>
      </c>
      <c r="AC32" s="6">
        <v>0</v>
      </c>
      <c r="AD32" s="6">
        <v>0</v>
      </c>
      <c r="AE32" s="6">
        <v>0</v>
      </c>
      <c r="AF32" s="6">
        <v>0</v>
      </c>
      <c r="AG32" s="6">
        <v>58212.160000000003</v>
      </c>
      <c r="AH32" s="6">
        <v>773246.63</v>
      </c>
      <c r="AI32" s="6">
        <v>2685578.72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x14ac:dyDescent="0.2">
      <c r="A33" t="s">
        <v>9</v>
      </c>
      <c r="B33" t="s">
        <v>92</v>
      </c>
      <c r="C33">
        <v>5476.1</v>
      </c>
      <c r="D33">
        <v>80827.520000000004</v>
      </c>
      <c r="E33">
        <v>0</v>
      </c>
      <c r="F33" s="6">
        <v>0</v>
      </c>
      <c r="G33" s="6">
        <v>0</v>
      </c>
      <c r="H33" s="6">
        <v>0</v>
      </c>
      <c r="I33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86303.63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x14ac:dyDescent="0.2">
      <c r="A34" t="s">
        <v>35</v>
      </c>
      <c r="B34" t="s">
        <v>93</v>
      </c>
      <c r="C34">
        <v>0</v>
      </c>
      <c r="D34">
        <v>0</v>
      </c>
      <c r="E34">
        <v>0</v>
      </c>
      <c r="F34" s="6">
        <v>0</v>
      </c>
      <c r="G34" s="6">
        <v>0</v>
      </c>
      <c r="H34" s="6">
        <v>0</v>
      </c>
      <c r="I34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86303.63</v>
      </c>
      <c r="AG34" s="6">
        <v>0</v>
      </c>
      <c r="AH34" s="6">
        <v>0</v>
      </c>
      <c r="AI34" s="6">
        <v>86303.63</v>
      </c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x14ac:dyDescent="0.2">
      <c r="A35" t="s">
        <v>21</v>
      </c>
      <c r="B35" t="s">
        <v>3</v>
      </c>
      <c r="C35">
        <v>27937.63</v>
      </c>
      <c r="D35">
        <v>1796864.5</v>
      </c>
      <c r="E35">
        <v>314657</v>
      </c>
      <c r="F35" s="6">
        <v>0</v>
      </c>
      <c r="G35" s="6">
        <v>0</v>
      </c>
      <c r="H35" s="6">
        <v>0</v>
      </c>
      <c r="I35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2139459.13</v>
      </c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x14ac:dyDescent="0.2">
      <c r="A36" t="s">
        <v>5</v>
      </c>
      <c r="B36" t="s">
        <v>5</v>
      </c>
      <c r="C36">
        <v>33936.160000000003</v>
      </c>
      <c r="D36">
        <v>1900783.27</v>
      </c>
      <c r="E36">
        <v>314657</v>
      </c>
      <c r="F36">
        <v>325641.59000000003</v>
      </c>
      <c r="G36">
        <v>6660029.5</v>
      </c>
      <c r="H36">
        <v>18212366</v>
      </c>
      <c r="I36">
        <v>325641.59000000003</v>
      </c>
      <c r="J36">
        <v>6657192.5</v>
      </c>
      <c r="K36">
        <v>18212365.989999998</v>
      </c>
      <c r="L36">
        <v>35950.19</v>
      </c>
      <c r="M36">
        <v>8204686.3799999999</v>
      </c>
      <c r="N36">
        <v>3547803</v>
      </c>
      <c r="O36">
        <v>23613.68</v>
      </c>
      <c r="P36">
        <v>2837</v>
      </c>
      <c r="Q36">
        <v>730.13</v>
      </c>
      <c r="R36">
        <v>58839.43</v>
      </c>
      <c r="S36">
        <v>-27.19</v>
      </c>
      <c r="T36">
        <v>968.21</v>
      </c>
      <c r="U36">
        <v>204340.58</v>
      </c>
      <c r="V36">
        <v>57973.34</v>
      </c>
      <c r="W36">
        <v>-1478.7</v>
      </c>
      <c r="X36">
        <v>1232100</v>
      </c>
      <c r="Y36">
        <v>112146.38</v>
      </c>
      <c r="Z36">
        <v>581299.68999999994</v>
      </c>
      <c r="AA36">
        <v>2039022.88</v>
      </c>
      <c r="AB36">
        <v>12801843.689999999</v>
      </c>
      <c r="AC36">
        <v>9949302.3000000007</v>
      </c>
      <c r="AD36">
        <v>2258359.12</v>
      </c>
      <c r="AE36">
        <v>2685578.72</v>
      </c>
      <c r="AF36">
        <v>86303.63</v>
      </c>
      <c r="AG36">
        <v>86303.63</v>
      </c>
      <c r="AH36">
        <v>2139459.08</v>
      </c>
      <c r="AI36">
        <v>98750568.75</v>
      </c>
    </row>
    <row r="38" spans="1:47" x14ac:dyDescent="0.2">
      <c r="G38" s="7"/>
      <c r="H38" s="7"/>
    </row>
    <row r="39" spans="1:47" ht="15.75" x14ac:dyDescent="0.25">
      <c r="F39" s="8"/>
      <c r="G39" s="7"/>
      <c r="H39" s="7"/>
      <c r="K39" s="7"/>
    </row>
    <row r="40" spans="1:47" ht="15.75" x14ac:dyDescent="0.25">
      <c r="B40" s="7"/>
      <c r="F40" s="8"/>
      <c r="G40" s="7"/>
      <c r="H40" s="7"/>
      <c r="I40" s="7"/>
      <c r="K40" s="7"/>
      <c r="Q40" s="5"/>
      <c r="R40" s="5"/>
      <c r="S40" s="5"/>
      <c r="T40" s="5"/>
      <c r="U40" s="5"/>
      <c r="V40" s="5"/>
      <c r="W40" s="5"/>
    </row>
    <row r="41" spans="1:47" ht="15.75" x14ac:dyDescent="0.25">
      <c r="B41" s="7"/>
      <c r="F41" s="8"/>
      <c r="G41" s="7"/>
      <c r="H41" s="7"/>
      <c r="I41" s="7"/>
      <c r="K41" s="7"/>
    </row>
    <row r="42" spans="1:47" ht="15.75" x14ac:dyDescent="0.25">
      <c r="A42" s="13"/>
      <c r="B42" s="13" t="s">
        <v>62</v>
      </c>
      <c r="C42" s="13" t="s">
        <v>63</v>
      </c>
      <c r="D42" s="13" t="s">
        <v>64</v>
      </c>
      <c r="F42" s="8"/>
      <c r="G42" s="7"/>
      <c r="H42" s="7"/>
      <c r="I42" s="7"/>
      <c r="K42" s="7"/>
    </row>
    <row r="43" spans="1:47" ht="15.75" x14ac:dyDescent="0.25">
      <c r="A43" s="14" t="s">
        <v>54</v>
      </c>
      <c r="B43" s="15">
        <f>SUM(I4:K4,AC4:AE4,I18:K18,AC18:AE18)</f>
        <v>34666.29</v>
      </c>
      <c r="C43" s="15">
        <f>SUM(I7:K7,AC7:AE7,I4:K4,AC4:AE4,I18:K18,I21:K21,AC18:AE18,AC21:AE21)</f>
        <v>309229.63</v>
      </c>
      <c r="D43" s="15">
        <f>+B43/C43*100</f>
        <v>11.210533091541066</v>
      </c>
      <c r="F43" s="8"/>
      <c r="I43" s="1"/>
    </row>
    <row r="44" spans="1:47" ht="15.75" x14ac:dyDescent="0.25">
      <c r="A44" s="14" t="s">
        <v>55</v>
      </c>
      <c r="B44" s="15">
        <f>SUM(I5:K5,AC5:AE5,I19:K19,AC19:AE19)</f>
        <v>1959622.75</v>
      </c>
      <c r="C44" s="15">
        <f>SUM(I8:K8,AC8:AE8,I5:K5,AC5:AE5,I19:K19,I22:K22,AC19:AE19,AC22:AE22)</f>
        <v>7854327.7399999993</v>
      </c>
      <c r="D44" s="15">
        <f>+B44/C44*100</f>
        <v>24.949592312275986</v>
      </c>
      <c r="F44" s="8"/>
    </row>
    <row r="45" spans="1:47" ht="15.75" x14ac:dyDescent="0.25">
      <c r="A45" s="14" t="s">
        <v>16</v>
      </c>
      <c r="B45" s="15">
        <f>SUM(I6:K6,AC6:AE6,I20:K20,AC20:AE20)</f>
        <v>314629.81999999995</v>
      </c>
      <c r="C45" s="15">
        <f>SUM(I9:K9,AC9:AE9,I6:K6,AC6:AE6,I20:K20,I23:K23,AC20:AE20,AC23:AE23)</f>
        <v>18212375.890000001</v>
      </c>
      <c r="D45" s="15">
        <f>+B45/C45*100</f>
        <v>1.7275605439966566</v>
      </c>
      <c r="F45" s="8"/>
      <c r="I45" s="1"/>
    </row>
    <row r="46" spans="1:47" ht="15.75" x14ac:dyDescent="0.25">
      <c r="B46" s="7"/>
      <c r="F46" s="8"/>
    </row>
    <row r="47" spans="1:47" ht="15.75" x14ac:dyDescent="0.25">
      <c r="B47" s="7"/>
      <c r="F47" s="8"/>
    </row>
    <row r="48" spans="1:47" ht="15.75" x14ac:dyDescent="0.25">
      <c r="B48" s="7"/>
      <c r="F48" s="8"/>
    </row>
    <row r="49" spans="6:6" ht="15.75" x14ac:dyDescent="0.25">
      <c r="F49" s="8"/>
    </row>
    <row r="50" spans="6:6" ht="15.75" x14ac:dyDescent="0.25">
      <c r="F50" s="8"/>
    </row>
    <row r="51" spans="6:6" ht="15.75" x14ac:dyDescent="0.25">
      <c r="F51" s="8"/>
    </row>
    <row r="52" spans="6:6" ht="15.75" x14ac:dyDescent="0.25">
      <c r="F52" s="8"/>
    </row>
    <row r="53" spans="6:6" ht="15.75" x14ac:dyDescent="0.25">
      <c r="F53" s="8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Structure table</vt:lpstr>
      <vt:lpstr>GDP-Income </vt:lpstr>
      <vt:lpstr>GDP-Expenditure</vt:lpstr>
      <vt:lpstr>Industry GDP </vt:lpstr>
      <vt:lpstr>Factor shares in industry cost</vt:lpstr>
      <vt:lpstr>Industry shrs in employment</vt:lpstr>
      <vt:lpstr>Comm shr in domestic demand</vt:lpstr>
      <vt:lpstr>Commod shr in imports&amp;exports</vt:lpstr>
      <vt:lpstr>Export shr of production</vt:lpstr>
      <vt:lpstr>Import shr of consumption</vt:lpstr>
    </vt:vector>
  </TitlesOfParts>
  <Company>U.S. Naval Academy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E. Burfisher</dc:creator>
  <cp:lastModifiedBy>MB</cp:lastModifiedBy>
  <dcterms:created xsi:type="dcterms:W3CDTF">2009-06-06T15:39:07Z</dcterms:created>
  <dcterms:modified xsi:type="dcterms:W3CDTF">2020-12-28T19:34:14Z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1229726717</vt:i4>
  </property>
  <property fmtid="{D5CDD505-2E9C-101B-9397-08002B2CF9AE}" pid="3" name="_ReviewingToolsShownOnce">
    <vt:lpwstr/>
  </property>
</Properties>
</file>